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3 osztály/Segédletek/"/>
    </mc:Choice>
  </mc:AlternateContent>
  <xr:revisionPtr revIDLastSave="0" documentId="8_{37E3957F-78B6-4333-AFD7-778F617D468B}" xr6:coauthVersionLast="47" xr6:coauthVersionMax="47" xr10:uidLastSave="{00000000-0000-0000-0000-000000000000}"/>
  <bookViews>
    <workbookView xWindow="28680" yWindow="-120" windowWidth="29040" windowHeight="15720" xr2:uid="{00000000-000D-0000-FFFF-FFFF00000000}"/>
  </bookViews>
  <sheets>
    <sheet name="Borító" sheetId="24" r:id="rId1"/>
    <sheet name="Páros vagy páratlan" sheetId="6" r:id="rId2"/>
    <sheet name="Összeadás" sheetId="1" r:id="rId3"/>
    <sheet name="Írásbeli összeadás" sheetId="18" r:id="rId4"/>
    <sheet name="Kivonás" sheetId="2" r:id="rId5"/>
    <sheet name="Írásbeli kivonás" sheetId="19" r:id="rId6"/>
    <sheet name="Több szám összeadása, kivonása" sheetId="3" r:id="rId7"/>
    <sheet name="Hiányos műveletek" sheetId="12" r:id="rId8"/>
    <sheet name="Szorzás" sheetId="13" r:id="rId9"/>
    <sheet name="Írásbeli szorzás" sheetId="20" r:id="rId10"/>
    <sheet name="Osztás" sheetId="14" r:id="rId11"/>
    <sheet name="Írásbeli osztás" sheetId="21" r:id="rId12"/>
    <sheet name="Kisebb, nagyobb, vagy egyenlő" sheetId="4" r:id="rId13"/>
    <sheet name="Mennyivel kisebb vagy nagyobb" sheetId="5" r:id="rId14"/>
    <sheet name="Arab szám átírása római számmá" sheetId="7" r:id="rId15"/>
    <sheet name="Római szám átírása arab számmá" sheetId="8" r:id="rId16"/>
    <sheet name="Helyi érték" sheetId="9" r:id="rId17"/>
    <sheet name="Számszomszédok" sheetId="10" r:id="rId18"/>
    <sheet name="Egyes, tízes, százas szomszédok" sheetId="11" r:id="rId19"/>
    <sheet name="Kerekítés" sheetId="22" r:id="rId20"/>
    <sheet name="Tízes, százas kerekítés" sheetId="23" r:id="rId21"/>
    <sheet name="Mértékegység átváltás" sheetId="17" r:id="rId22"/>
    <sheet name="Átlag" sheetId="26" r:id="rId2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4" l="1"/>
  <c r="B20" i="14" s="1"/>
  <c r="D20" i="13" l="1"/>
  <c r="D24" i="13"/>
  <c r="D28" i="13"/>
  <c r="F30" i="3"/>
  <c r="D30" i="3"/>
  <c r="B30" i="3"/>
  <c r="N7" i="11"/>
  <c r="O7" i="11"/>
  <c r="P7" i="11"/>
  <c r="N8" i="11"/>
  <c r="O8" i="11"/>
  <c r="P8" i="11"/>
  <c r="N9" i="11"/>
  <c r="O9" i="11"/>
  <c r="P9" i="11"/>
  <c r="N10" i="11"/>
  <c r="O10" i="11"/>
  <c r="P10" i="11"/>
  <c r="N11" i="11"/>
  <c r="O11" i="11"/>
  <c r="P11" i="11"/>
  <c r="N12" i="11"/>
  <c r="O12" i="11"/>
  <c r="P12" i="11"/>
  <c r="N13" i="11"/>
  <c r="O13" i="11"/>
  <c r="P13" i="11"/>
  <c r="N14" i="11"/>
  <c r="O14" i="11"/>
  <c r="P14" i="11"/>
  <c r="N15" i="11"/>
  <c r="O15" i="11"/>
  <c r="P15" i="11"/>
  <c r="J7" i="11"/>
  <c r="K7" i="11"/>
  <c r="L7" i="11"/>
  <c r="J8" i="11"/>
  <c r="K8" i="11"/>
  <c r="L8" i="11"/>
  <c r="J9" i="11"/>
  <c r="K9" i="11"/>
  <c r="L9" i="11"/>
  <c r="J10" i="11"/>
  <c r="K10" i="11"/>
  <c r="L10" i="11"/>
  <c r="J11" i="11"/>
  <c r="K11" i="11"/>
  <c r="L11" i="11"/>
  <c r="J12" i="11"/>
  <c r="K12" i="11"/>
  <c r="L12" i="11"/>
  <c r="J13" i="11"/>
  <c r="K13" i="11"/>
  <c r="L13" i="11"/>
  <c r="J14" i="11"/>
  <c r="K14" i="11"/>
  <c r="L14" i="11"/>
  <c r="J15" i="11"/>
  <c r="K15" i="11"/>
  <c r="L15" i="11"/>
  <c r="F21" i="22"/>
  <c r="F22" i="22"/>
  <c r="F23" i="22"/>
  <c r="F24" i="22"/>
  <c r="F25" i="22"/>
  <c r="F26" i="22"/>
  <c r="F27" i="22"/>
  <c r="F28" i="22"/>
  <c r="F29" i="22"/>
  <c r="F6" i="22"/>
  <c r="F7" i="22"/>
  <c r="F8" i="22"/>
  <c r="F9" i="22"/>
  <c r="F10" i="22"/>
  <c r="F11" i="22"/>
  <c r="F12" i="22"/>
  <c r="F13" i="22"/>
  <c r="F14" i="22"/>
  <c r="F6" i="4"/>
  <c r="F7" i="4"/>
  <c r="F8" i="4"/>
  <c r="F9" i="4"/>
  <c r="F10" i="4"/>
  <c r="F11" i="4"/>
  <c r="F12" i="4"/>
  <c r="F13" i="4"/>
  <c r="F14" i="4"/>
  <c r="E6" i="4"/>
  <c r="E7" i="4"/>
  <c r="E8" i="4"/>
  <c r="E9" i="4"/>
  <c r="E10" i="4"/>
  <c r="E11" i="4"/>
  <c r="E12" i="4"/>
  <c r="E13" i="4"/>
  <c r="E14" i="4"/>
  <c r="E7" i="6"/>
  <c r="E8" i="6"/>
  <c r="E9" i="6"/>
  <c r="E10" i="6"/>
  <c r="E11" i="6"/>
  <c r="E12" i="6"/>
  <c r="E13" i="6"/>
  <c r="E14" i="6"/>
  <c r="D6" i="6"/>
  <c r="E6" i="6" s="1"/>
  <c r="D7" i="6"/>
  <c r="D8" i="6"/>
  <c r="D9" i="6"/>
  <c r="D10" i="6"/>
  <c r="D11" i="6"/>
  <c r="D12" i="6"/>
  <c r="D13" i="6"/>
  <c r="D14" i="6"/>
  <c r="H4" i="1"/>
  <c r="H5" i="1"/>
  <c r="H6" i="1"/>
  <c r="H7" i="1"/>
  <c r="H8" i="1"/>
  <c r="H9" i="1"/>
  <c r="H10" i="1"/>
  <c r="H11" i="1"/>
  <c r="H12" i="1"/>
  <c r="G4" i="1"/>
  <c r="G5" i="1"/>
  <c r="G6" i="1"/>
  <c r="G7" i="1"/>
  <c r="G8" i="1"/>
  <c r="G9" i="1"/>
  <c r="G10" i="1"/>
  <c r="G11" i="1"/>
  <c r="G12" i="1"/>
  <c r="H4" i="2"/>
  <c r="H5" i="2"/>
  <c r="H6" i="2"/>
  <c r="H7" i="2"/>
  <c r="H8" i="2"/>
  <c r="H9" i="2"/>
  <c r="H10" i="2"/>
  <c r="H11" i="2"/>
  <c r="H12" i="2"/>
  <c r="G4" i="2"/>
  <c r="G5" i="2"/>
  <c r="G6" i="2"/>
  <c r="G7" i="2"/>
  <c r="G8" i="2"/>
  <c r="G9" i="2"/>
  <c r="G10" i="2"/>
  <c r="G11" i="2"/>
  <c r="G12" i="2"/>
  <c r="J4" i="3"/>
  <c r="J5" i="3"/>
  <c r="J6" i="3"/>
  <c r="J7" i="3"/>
  <c r="J8" i="3"/>
  <c r="J9" i="3"/>
  <c r="J10" i="3"/>
  <c r="J11" i="3"/>
  <c r="J12" i="3"/>
  <c r="J13" i="3"/>
  <c r="I4" i="3"/>
  <c r="I5" i="3"/>
  <c r="I6" i="3"/>
  <c r="I7" i="3"/>
  <c r="I8" i="3"/>
  <c r="I9" i="3"/>
  <c r="I10" i="3"/>
  <c r="I11" i="3"/>
  <c r="I12" i="3"/>
  <c r="I3" i="3"/>
  <c r="I12" i="12"/>
  <c r="I13" i="12"/>
  <c r="I14" i="12"/>
  <c r="I15" i="12"/>
  <c r="I16" i="12"/>
  <c r="I17" i="12"/>
  <c r="I18" i="12"/>
  <c r="I19" i="12"/>
  <c r="I20" i="12"/>
  <c r="H12" i="12"/>
  <c r="H13" i="12"/>
  <c r="H14" i="12"/>
  <c r="H15" i="12"/>
  <c r="H16" i="12"/>
  <c r="H17" i="12"/>
  <c r="H18" i="12"/>
  <c r="H19" i="12"/>
  <c r="H20" i="12"/>
  <c r="I50" i="12"/>
  <c r="I51" i="12"/>
  <c r="I52" i="12"/>
  <c r="I53" i="12"/>
  <c r="I54" i="12"/>
  <c r="I55" i="12"/>
  <c r="I56" i="12"/>
  <c r="I57" i="12"/>
  <c r="I58" i="12"/>
  <c r="H50" i="12"/>
  <c r="H51" i="12"/>
  <c r="H52" i="12"/>
  <c r="H53" i="12"/>
  <c r="H54" i="12"/>
  <c r="H55" i="12"/>
  <c r="H56" i="12"/>
  <c r="H57" i="12"/>
  <c r="H58" i="12"/>
  <c r="H4" i="13"/>
  <c r="H5" i="13"/>
  <c r="H6" i="13"/>
  <c r="H7" i="13"/>
  <c r="H8" i="13"/>
  <c r="H9" i="13"/>
  <c r="H10" i="13"/>
  <c r="H11" i="13"/>
  <c r="H12" i="13"/>
  <c r="G4" i="13"/>
  <c r="G5" i="13"/>
  <c r="G6" i="13"/>
  <c r="G7" i="13"/>
  <c r="G8" i="13"/>
  <c r="G9" i="13"/>
  <c r="G10" i="13"/>
  <c r="G11" i="13"/>
  <c r="G12" i="13"/>
  <c r="G4" i="14"/>
  <c r="G5" i="14"/>
  <c r="G6" i="14"/>
  <c r="G7" i="14"/>
  <c r="G8" i="14"/>
  <c r="G9" i="14"/>
  <c r="G10" i="14"/>
  <c r="G11" i="14"/>
  <c r="G12" i="14"/>
  <c r="H4" i="14"/>
  <c r="H5" i="14"/>
  <c r="H6" i="14"/>
  <c r="H7" i="14"/>
  <c r="H8" i="14"/>
  <c r="H9" i="14"/>
  <c r="H10" i="14"/>
  <c r="H11" i="14"/>
  <c r="H12" i="14"/>
  <c r="B30" i="26"/>
  <c r="B29" i="26"/>
  <c r="B28" i="26"/>
  <c r="B27" i="26"/>
  <c r="B26" i="26"/>
  <c r="B23" i="26"/>
  <c r="B22" i="26"/>
  <c r="B21" i="26"/>
  <c r="B20" i="26"/>
  <c r="B19" i="26"/>
  <c r="G5" i="26"/>
  <c r="F5" i="26"/>
  <c r="G4" i="26"/>
  <c r="F4" i="26"/>
  <c r="G3" i="26"/>
  <c r="F3" i="26"/>
  <c r="C39" i="21" l="1"/>
  <c r="C38" i="21"/>
  <c r="C36" i="21"/>
  <c r="C35" i="21"/>
  <c r="C31" i="21"/>
  <c r="C30" i="21" s="1"/>
  <c r="C28" i="21"/>
  <c r="C27" i="21" s="1"/>
  <c r="K15" i="21"/>
  <c r="B15" i="21"/>
  <c r="L11" i="21"/>
  <c r="C11" i="21"/>
  <c r="L10" i="21"/>
  <c r="C10" i="21"/>
  <c r="M5" i="21"/>
  <c r="N4" i="21"/>
  <c r="M4" i="21"/>
  <c r="L4" i="21"/>
  <c r="D4" i="21"/>
  <c r="C4" i="21"/>
  <c r="T3" i="21"/>
  <c r="R3" i="21"/>
  <c r="I3" i="21"/>
  <c r="H3" i="21"/>
  <c r="E12" i="21" s="1"/>
  <c r="E7" i="18"/>
  <c r="B28" i="2"/>
  <c r="B25" i="23"/>
  <c r="B22" i="23"/>
  <c r="B35" i="22"/>
  <c r="B32" i="22"/>
  <c r="B25" i="11"/>
  <c r="B22" i="11"/>
  <c r="B80" i="10"/>
  <c r="B77" i="10"/>
  <c r="H7" i="23"/>
  <c r="H8" i="23"/>
  <c r="H9" i="23"/>
  <c r="H10" i="23"/>
  <c r="H11" i="23"/>
  <c r="H12" i="23"/>
  <c r="H13" i="23"/>
  <c r="H14" i="23"/>
  <c r="H15" i="23"/>
  <c r="H6" i="23"/>
  <c r="G6" i="23"/>
  <c r="G7" i="23"/>
  <c r="G8" i="23"/>
  <c r="G9" i="23"/>
  <c r="G10" i="23"/>
  <c r="G11" i="23"/>
  <c r="G12" i="23"/>
  <c r="G13" i="23"/>
  <c r="G14" i="23"/>
  <c r="G15" i="23"/>
  <c r="F5" i="22"/>
  <c r="F15" i="23"/>
  <c r="F14" i="23"/>
  <c r="F13" i="23"/>
  <c r="F12" i="23"/>
  <c r="F11" i="23"/>
  <c r="F10" i="23"/>
  <c r="F9" i="23"/>
  <c r="F8" i="23"/>
  <c r="F7" i="23"/>
  <c r="F6" i="23"/>
  <c r="F20" i="22"/>
  <c r="C13" i="21" l="1"/>
  <c r="L13" i="21"/>
  <c r="D5" i="21"/>
  <c r="C12" i="21"/>
  <c r="B16" i="21" s="1"/>
  <c r="N5" i="21"/>
  <c r="N6" i="21" s="1"/>
  <c r="L12" i="21"/>
  <c r="K16" i="21" s="1"/>
  <c r="S3" i="21"/>
  <c r="N12" i="21" s="1"/>
  <c r="E29" i="22"/>
  <c r="E28" i="22"/>
  <c r="E27" i="22"/>
  <c r="E26" i="22"/>
  <c r="E25" i="22"/>
  <c r="E24" i="22"/>
  <c r="E23" i="22"/>
  <c r="E22" i="22"/>
  <c r="E21" i="22"/>
  <c r="E20" i="22"/>
  <c r="E14" i="22"/>
  <c r="E13" i="22"/>
  <c r="E12" i="22"/>
  <c r="E11" i="22"/>
  <c r="E10" i="22"/>
  <c r="E9" i="22"/>
  <c r="E8" i="22"/>
  <c r="E7" i="22"/>
  <c r="E6" i="22"/>
  <c r="E5" i="22"/>
  <c r="C29" i="20" l="1"/>
  <c r="C28" i="20"/>
  <c r="C26" i="20"/>
  <c r="C25" i="20"/>
  <c r="K14" i="20"/>
  <c r="C14" i="20"/>
  <c r="J11" i="20"/>
  <c r="C11" i="20"/>
  <c r="J10" i="20"/>
  <c r="C10" i="20"/>
  <c r="C12" i="20" s="1"/>
  <c r="M7" i="20"/>
  <c r="E7" i="20"/>
  <c r="L5" i="20"/>
  <c r="L7" i="20" s="1"/>
  <c r="D5" i="20"/>
  <c r="C7" i="20" s="1"/>
  <c r="D7" i="20" l="1"/>
  <c r="C15" i="20" s="1"/>
  <c r="J12" i="20"/>
  <c r="K5" i="20"/>
  <c r="J7" i="20" s="1"/>
  <c r="C27" i="19"/>
  <c r="C26" i="19"/>
  <c r="C30" i="19"/>
  <c r="C29" i="19"/>
  <c r="I15" i="19"/>
  <c r="C15" i="19"/>
  <c r="I12" i="19"/>
  <c r="C12" i="19"/>
  <c r="I11" i="19"/>
  <c r="C11" i="19"/>
  <c r="L8" i="19"/>
  <c r="E8" i="19"/>
  <c r="K5" i="19"/>
  <c r="J5" i="19" s="1"/>
  <c r="J8" i="19" s="1"/>
  <c r="D5" i="19"/>
  <c r="D8" i="19" s="1"/>
  <c r="I48" i="18"/>
  <c r="I47" i="18"/>
  <c r="I46" i="18"/>
  <c r="C46" i="18"/>
  <c r="C45" i="18"/>
  <c r="I44" i="18"/>
  <c r="I43" i="18"/>
  <c r="C43" i="18"/>
  <c r="I42" i="18"/>
  <c r="C42" i="18"/>
  <c r="I31" i="18"/>
  <c r="C31" i="18"/>
  <c r="I28" i="18"/>
  <c r="C28" i="18"/>
  <c r="I27" i="18"/>
  <c r="C27" i="18"/>
  <c r="I26" i="18"/>
  <c r="C26" i="18"/>
  <c r="L23" i="18"/>
  <c r="E23" i="18"/>
  <c r="K19" i="18"/>
  <c r="K23" i="18" s="1"/>
  <c r="J19" i="18"/>
  <c r="J23" i="18" s="1"/>
  <c r="D19" i="18"/>
  <c r="D23" i="18" s="1"/>
  <c r="I14" i="18"/>
  <c r="C14" i="18"/>
  <c r="I11" i="18"/>
  <c r="C11" i="18"/>
  <c r="I10" i="18"/>
  <c r="C10" i="18"/>
  <c r="C12" i="18" s="1"/>
  <c r="L7" i="18"/>
  <c r="K4" i="18"/>
  <c r="K7" i="18" s="1"/>
  <c r="D4" i="18"/>
  <c r="C7" i="18" s="1"/>
  <c r="I13" i="19" l="1"/>
  <c r="C13" i="19"/>
  <c r="C16" i="19" s="1"/>
  <c r="I29" i="18"/>
  <c r="K7" i="20"/>
  <c r="K15" i="20" s="1"/>
  <c r="E26" i="19"/>
  <c r="K8" i="19"/>
  <c r="E29" i="19"/>
  <c r="I23" i="18"/>
  <c r="I12" i="18"/>
  <c r="C29" i="18"/>
  <c r="D7" i="18"/>
  <c r="C15" i="18" s="1"/>
  <c r="C23" i="18"/>
  <c r="J4" i="18"/>
  <c r="I16" i="19" l="1"/>
  <c r="I32" i="18"/>
  <c r="C32" i="18"/>
  <c r="I7" i="18"/>
  <c r="J7" i="18"/>
  <c r="I15" i="18" l="1"/>
  <c r="H49" i="17" l="1"/>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G4" i="9"/>
  <c r="B16" i="17"/>
  <c r="K6" i="11" l="1"/>
  <c r="J6" i="11"/>
  <c r="P6" i="11"/>
  <c r="H4" i="9" l="1"/>
  <c r="B28" i="9"/>
  <c r="B33" i="8"/>
  <c r="B30" i="8"/>
  <c r="F37" i="12"/>
  <c r="D37" i="12"/>
  <c r="C37" i="12"/>
  <c r="H37" i="12" l="1"/>
  <c r="O6" i="11" l="1"/>
  <c r="H66" i="10"/>
  <c r="H67" i="10"/>
  <c r="H68" i="10"/>
  <c r="H69" i="10"/>
  <c r="H70" i="10"/>
  <c r="H71" i="10"/>
  <c r="H72" i="10"/>
  <c r="H73" i="10"/>
  <c r="H74" i="10"/>
  <c r="F66" i="10"/>
  <c r="F67" i="10"/>
  <c r="F68" i="10"/>
  <c r="F69" i="10"/>
  <c r="F70" i="10"/>
  <c r="F71" i="10"/>
  <c r="F72" i="10"/>
  <c r="F73" i="10"/>
  <c r="F74" i="10"/>
  <c r="H65" i="10"/>
  <c r="F65" i="10"/>
  <c r="G74" i="10"/>
  <c r="G73" i="10"/>
  <c r="G72" i="10"/>
  <c r="G71" i="10"/>
  <c r="G70" i="10"/>
  <c r="G69" i="10"/>
  <c r="G68" i="10"/>
  <c r="G67" i="10"/>
  <c r="G66" i="10"/>
  <c r="G65" i="10"/>
  <c r="H5" i="9"/>
  <c r="H6" i="9"/>
  <c r="H7" i="9"/>
  <c r="H8" i="9"/>
  <c r="H9" i="9"/>
  <c r="H10" i="9"/>
  <c r="H11" i="9"/>
  <c r="H12" i="9"/>
  <c r="H13" i="9"/>
  <c r="I4" i="9"/>
  <c r="B25" i="9"/>
  <c r="B33" i="7" l="1"/>
  <c r="E41" i="5"/>
  <c r="B41" i="5"/>
  <c r="E37" i="5"/>
  <c r="B37" i="5"/>
  <c r="D35" i="4"/>
  <c r="B35" i="4"/>
  <c r="B28" i="13"/>
  <c r="B24" i="13"/>
  <c r="F75" i="12"/>
  <c r="B75" i="12"/>
  <c r="C75" i="12"/>
  <c r="E30" i="3"/>
  <c r="C30" i="3"/>
  <c r="D28" i="2"/>
  <c r="D28" i="1"/>
  <c r="B28" i="1"/>
  <c r="B27" i="6"/>
  <c r="H75" i="12" l="1"/>
  <c r="H30" i="3"/>
  <c r="F28" i="2"/>
  <c r="H3" i="14"/>
  <c r="G3" i="14"/>
  <c r="B20" i="13"/>
  <c r="H3" i="13"/>
  <c r="G3" i="13"/>
  <c r="I49" i="12"/>
  <c r="H49" i="12"/>
  <c r="F71" i="12"/>
  <c r="B71" i="12"/>
  <c r="F33" i="12"/>
  <c r="D33" i="12"/>
  <c r="C71" i="12"/>
  <c r="F67" i="12"/>
  <c r="B67" i="12"/>
  <c r="C67" i="12"/>
  <c r="I11" i="12"/>
  <c r="H11" i="12"/>
  <c r="C33" i="12"/>
  <c r="C29" i="12"/>
  <c r="F29" i="12"/>
  <c r="D29" i="12"/>
  <c r="H50" i="10"/>
  <c r="F50" i="10"/>
  <c r="N6" i="11"/>
  <c r="L6" i="11"/>
  <c r="M6" i="11"/>
  <c r="M15" i="11"/>
  <c r="M14" i="11"/>
  <c r="M13" i="11"/>
  <c r="M12" i="11"/>
  <c r="M11" i="11"/>
  <c r="M10" i="11"/>
  <c r="M9" i="11"/>
  <c r="M8" i="11"/>
  <c r="M7" i="11"/>
  <c r="H51" i="10"/>
  <c r="H52" i="10"/>
  <c r="H53" i="10"/>
  <c r="H54" i="10"/>
  <c r="H55" i="10"/>
  <c r="H56" i="10"/>
  <c r="H57" i="10"/>
  <c r="H58" i="10"/>
  <c r="H59" i="10"/>
  <c r="F51" i="10"/>
  <c r="F52" i="10"/>
  <c r="F53" i="10"/>
  <c r="F54" i="10"/>
  <c r="F55" i="10"/>
  <c r="F56" i="10"/>
  <c r="F57" i="10"/>
  <c r="F58" i="10"/>
  <c r="F59" i="10"/>
  <c r="H35" i="10"/>
  <c r="G35" i="10"/>
  <c r="F35" i="10"/>
  <c r="G50" i="10"/>
  <c r="G59" i="10"/>
  <c r="G58" i="10"/>
  <c r="G57" i="10"/>
  <c r="G56" i="10"/>
  <c r="G55" i="10"/>
  <c r="G54" i="10"/>
  <c r="G53" i="10"/>
  <c r="G52" i="10"/>
  <c r="G51" i="10"/>
  <c r="B22" i="9"/>
  <c r="I5" i="9"/>
  <c r="J5" i="9"/>
  <c r="I6" i="9"/>
  <c r="J6" i="9"/>
  <c r="I7" i="9"/>
  <c r="J7" i="9"/>
  <c r="I8" i="9"/>
  <c r="J8" i="9"/>
  <c r="I9" i="9"/>
  <c r="J9" i="9"/>
  <c r="I10" i="9"/>
  <c r="J10" i="9"/>
  <c r="I11" i="9"/>
  <c r="J11" i="9"/>
  <c r="I12" i="9"/>
  <c r="J12" i="9"/>
  <c r="I13" i="9"/>
  <c r="J13" i="9"/>
  <c r="J4" i="9"/>
  <c r="G5" i="9"/>
  <c r="G6" i="9"/>
  <c r="G7" i="9"/>
  <c r="G8" i="9"/>
  <c r="G9" i="9"/>
  <c r="G10" i="9"/>
  <c r="G11" i="9"/>
  <c r="G12" i="9"/>
  <c r="G13" i="9"/>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D11" i="8"/>
  <c r="E11" i="8" s="1"/>
  <c r="D6" i="8"/>
  <c r="E6" i="8" s="1"/>
  <c r="D7" i="8"/>
  <c r="E7" i="8"/>
  <c r="D8" i="8"/>
  <c r="E8" i="8"/>
  <c r="D9" i="8"/>
  <c r="E9" i="8"/>
  <c r="D10" i="8"/>
  <c r="E10" i="8"/>
  <c r="D12" i="8"/>
  <c r="E12" i="8"/>
  <c r="D13" i="8"/>
  <c r="E13" i="8"/>
  <c r="D14" i="8"/>
  <c r="E14" i="8"/>
  <c r="D5" i="8"/>
  <c r="E5" i="8" s="1"/>
  <c r="B30" i="7"/>
  <c r="D6" i="7"/>
  <c r="E6" i="7" s="1"/>
  <c r="D7" i="7"/>
  <c r="E7" i="7" s="1"/>
  <c r="D8" i="7"/>
  <c r="E8" i="7"/>
  <c r="D9" i="7"/>
  <c r="E9" i="7"/>
  <c r="D10" i="7"/>
  <c r="E10" i="7"/>
  <c r="D11" i="7"/>
  <c r="E11" i="7"/>
  <c r="D12" i="7"/>
  <c r="E12" i="7"/>
  <c r="D13" i="7"/>
  <c r="E13" i="7"/>
  <c r="D14" i="7"/>
  <c r="E14" i="7"/>
  <c r="D5" i="7"/>
  <c r="E5" i="7" s="1"/>
  <c r="B24" i="6"/>
  <c r="B21" i="6"/>
  <c r="D5" i="6"/>
  <c r="E5" i="6" s="1"/>
  <c r="H6" i="5"/>
  <c r="I6" i="5"/>
  <c r="H7" i="5"/>
  <c r="I7" i="5"/>
  <c r="H8" i="5"/>
  <c r="I8" i="5"/>
  <c r="H9" i="5"/>
  <c r="I9" i="5"/>
  <c r="H10" i="5"/>
  <c r="I10" i="5"/>
  <c r="H11" i="5"/>
  <c r="I11" i="5"/>
  <c r="H12" i="5"/>
  <c r="I12" i="5"/>
  <c r="H13" i="5"/>
  <c r="I13" i="5"/>
  <c r="H14" i="5"/>
  <c r="I14" i="5"/>
  <c r="I5" i="5"/>
  <c r="H5" i="5"/>
  <c r="E33" i="5"/>
  <c r="B33" i="5"/>
  <c r="I15" i="5"/>
  <c r="G14" i="5"/>
  <c r="F14" i="5"/>
  <c r="G13" i="5"/>
  <c r="F13" i="5"/>
  <c r="G12" i="5"/>
  <c r="F12" i="5"/>
  <c r="G11" i="5"/>
  <c r="F11" i="5"/>
  <c r="G10" i="5"/>
  <c r="F10" i="5"/>
  <c r="G9" i="5"/>
  <c r="F9" i="5"/>
  <c r="G8" i="5"/>
  <c r="F8" i="5"/>
  <c r="G7" i="5"/>
  <c r="F7" i="5"/>
  <c r="G6" i="5"/>
  <c r="F6" i="5"/>
  <c r="G5" i="5"/>
  <c r="F5" i="5"/>
  <c r="D31" i="4"/>
  <c r="B31" i="4"/>
  <c r="D27" i="4"/>
  <c r="B27" i="4"/>
  <c r="F5" i="4"/>
  <c r="E5" i="4"/>
  <c r="F26" i="3"/>
  <c r="D26" i="3"/>
  <c r="B26" i="3"/>
  <c r="F22" i="3"/>
  <c r="D22" i="3"/>
  <c r="B22" i="3"/>
  <c r="E26" i="3"/>
  <c r="C26" i="3"/>
  <c r="E22" i="3"/>
  <c r="C22" i="3"/>
  <c r="J3" i="3"/>
  <c r="D24" i="2"/>
  <c r="B24" i="2"/>
  <c r="D20" i="2"/>
  <c r="B20" i="2"/>
  <c r="H3" i="2"/>
  <c r="G3" i="2"/>
  <c r="D24" i="1"/>
  <c r="B24" i="1"/>
  <c r="D20" i="1"/>
  <c r="B20" i="1"/>
  <c r="H3" i="1"/>
  <c r="G3" i="1"/>
  <c r="H33" i="12" l="1"/>
  <c r="H71" i="12"/>
  <c r="H29" i="12"/>
  <c r="H67" i="12"/>
  <c r="H26" i="3"/>
  <c r="H22" i="3"/>
  <c r="F24" i="2"/>
  <c r="F20" i="2"/>
</calcChain>
</file>

<file path=xl/sharedStrings.xml><?xml version="1.0" encoding="utf-8"?>
<sst xmlns="http://schemas.openxmlformats.org/spreadsheetml/2006/main" count="830" uniqueCount="226">
  <si>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</si>
  <si>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</si>
  <si>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</si>
  <si>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</si>
  <si>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</si>
  <si>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</si>
  <si>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</si>
  <si>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</si>
  <si>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</si>
  <si>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</si>
  <si>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</si>
  <si>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</si>
  <si>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</si>
  <si>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</si>
  <si>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</si>
  <si>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</si>
  <si>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</si>
  <si>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</si>
  <si>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</si>
  <si>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</si>
  <si>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</si>
  <si>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</si>
  <si>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</si>
  <si>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</si>
  <si>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</si>
  <si>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</si>
  <si>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</si>
  <si>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</si>
  <si>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</si>
  <si>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</si>
  <si>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</si>
  <si>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</si>
  <si>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</si>
  <si>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</si>
  <si>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</si>
  <si>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</si>
  <si>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</si>
  <si>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</si>
  <si>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Páros vagy páratlan</t>
  </si>
  <si>
    <t>Ide kell beírni a számot</t>
  </si>
  <si>
    <t>Írjuk át az arab (sima) számokat római számokká!</t>
  </si>
  <si>
    <t>Arab szám</t>
  </si>
  <si>
    <t>Római szám</t>
  </si>
  <si>
    <t>Ide írjuk be az arab számot (sima szám), pl.: 3, 9, 10…</t>
  </si>
  <si>
    <t>Ide írjuk be a római számot, pl.: III, IX, X</t>
  </si>
  <si>
    <t>I</t>
  </si>
  <si>
    <t>V</t>
  </si>
  <si>
    <t>X</t>
  </si>
  <si>
    <t>Írjuk át a római számokat arab (sima) számokká!</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</si>
  <si>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</si>
  <si>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</si>
  <si>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</si>
  <si>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</si>
  <si>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</si>
  <si>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</si>
  <si>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</si>
  <si>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</si>
  <si>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</si>
  <si>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</si>
  <si>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</si>
  <si>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</si>
  <si>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</si>
  <si>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</si>
  <si>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</si>
  <si>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</si>
  <si>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</si>
  <si>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</si>
  <si>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</si>
  <si>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</si>
  <si>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</si>
  <si>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</si>
  <si>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</si>
  <si>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</si>
  <si>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</si>
  <si>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</si>
  <si>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</si>
  <si>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</si>
  <si>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</si>
  <si>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</si>
  <si>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</si>
  <si>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</si>
  <si>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</si>
  <si>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</si>
  <si>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</si>
  <si>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</si>
  <si>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</si>
  <si>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</si>
  <si>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</si>
  <si>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</si>
  <si>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</si>
  <si>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</si>
  <si>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</si>
  <si>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</si>
  <si>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</si>
  <si>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</si>
  <si>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</si>
  <si>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</si>
  <si>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</si>
  <si>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</si>
  <si>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L</t>
  </si>
  <si>
    <t>C</t>
  </si>
  <si>
    <t>Százas (sz)</t>
  </si>
  <si>
    <t>Ide írjuk be a szám százas helyi értékét</t>
  </si>
  <si>
    <t>Százas számszomszédok</t>
  </si>
  <si>
    <t>Kisebb százas
szomszéd</t>
  </si>
  <si>
    <t>Nagyobb százas
szomszéd</t>
  </si>
  <si>
    <t>Százas</t>
  </si>
  <si>
    <t>Jelmagyarázat:</t>
  </si>
  <si>
    <t>Számok generálása 10 000-ig:</t>
  </si>
  <si>
    <t>D</t>
  </si>
  <si>
    <t>M</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</si>
  <si>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</si>
  <si>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</si>
  <si>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</si>
  <si>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</si>
  <si>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</si>
  <si>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</si>
  <si>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</si>
  <si>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</si>
  <si>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</si>
  <si>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</si>
  <si>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</si>
  <si>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</si>
  <si>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</si>
  <si>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</si>
  <si>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</si>
  <si>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</si>
  <si>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</si>
  <si>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</si>
  <si>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</si>
  <si>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</si>
  <si>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</si>
  <si>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</si>
  <si>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</si>
  <si>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</si>
  <si>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</si>
  <si>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</si>
  <si>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</si>
  <si>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</si>
  <si>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</si>
  <si>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Ellenőrzés:</t>
  </si>
  <si>
    <t>Egyik szám:</t>
  </si>
  <si>
    <t>Másik szám:</t>
  </si>
  <si>
    <t>Összeg:</t>
  </si>
  <si>
    <t>Kétjegyű szám+Kétjegyű szám+Kétjegyű szám</t>
  </si>
  <si>
    <t>Háromjegyű szám+Háromjegyű szám+Háromjegyű szám</t>
  </si>
  <si>
    <t>Harmadik szám:</t>
  </si>
  <si>
    <t>Random generált számok</t>
  </si>
  <si>
    <t>Kétjegyű szám-Kétjegyű szám</t>
  </si>
  <si>
    <t>Háromjegyű szám-Háromjegyű szám</t>
  </si>
  <si>
    <t>Különbség:</t>
  </si>
  <si>
    <t>(Csak akkor lehet elvégezni a kivonást, ha a nagyobb számból vonjuk ki a kisebbet)</t>
  </si>
  <si>
    <t>Kétjegyű szám·Egyjegyű szám</t>
  </si>
  <si>
    <t>Háromjegyű szám·Egyjegyű szám</t>
  </si>
  <si>
    <t>Szorzat:</t>
  </si>
  <si>
    <t>Osztandó:</t>
  </si>
  <si>
    <t>Osztó:</t>
  </si>
  <si>
    <t>Eredmény:</t>
  </si>
  <si>
    <t>Maradék:</t>
  </si>
  <si>
    <t>Random generált számok (maradék nélküli)</t>
  </si>
  <si>
    <t>Kétjegyű szám:Egyjegyű szám</t>
  </si>
  <si>
    <t>Háromjegyű szám:Egyjegyű szám</t>
  </si>
  <si>
    <t>Tízesre kerekítés</t>
  </si>
  <si>
    <t>Tízesre kerekítve</t>
  </si>
  <si>
    <t>Százasra kerekítve</t>
  </si>
  <si>
    <t>Százasra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</si>
  <si>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</si>
  <si>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</si>
  <si>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</si>
  <si>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</si>
  <si>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</si>
  <si>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</si>
  <si>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</si>
  <si>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</si>
  <si>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</si>
  <si>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</si>
  <si>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</si>
  <si>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</si>
  <si>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</si>
  <si>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</si>
  <si>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</si>
  <si>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</si>
  <si>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</si>
  <si>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</si>
  <si>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Arab szám átírása római számmá</t>
  </si>
  <si>
    <t>Római szám átírása arab számmá</t>
  </si>
  <si>
    <t>Helyi érték</t>
  </si>
  <si>
    <t>Mértékegység átváltás</t>
  </si>
  <si>
    <t>A szám páros lesz vagy páratlan? Írjuk be a "páros" szót, ha páros lesz, a "páratlan" szót, pedig, ha páratlan</t>
  </si>
  <si>
    <t>Ide kell beírni a "páros" vagy "páratlan" szavakat, attól függően, hogy a szám páros, vagy páratlan lesz-e (mindegy, hogy kis vagy nagy betűvel írjuk be a szavakat)</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</si>
  <si>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</si>
  <si>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</si>
  <si>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</si>
  <si>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</si>
  <si>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 xml:space="preserve">ÁSZF: </t>
  </si>
  <si>
    <t>https://quickmaths.hu/felhasznalasi-feltetelek/</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</si>
  <si>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</si>
  <si>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Csak ezeket kell kitölteni, a végeredményt, valamint a maradékokat kiadja a program</t>
  </si>
  <si>
    <t>Jó a számolás</t>
  </si>
  <si>
    <t>Valami hiba van</t>
  </si>
  <si>
    <t>Ezt akkor írja ki (remélem nem fogja kiírni), hogy ha valamit rosszul írtam be, vagy valamit elnyomtál (többször ellenőriztem többféle számmal is, tehát elvileg nincs benne hiba)</t>
  </si>
  <si>
    <t>Ha az írásbeli összeadás eredménye és az ellenőrzésnél kijött összeg megegyezik, akkor ezt írja (ezt leginkább magamnak csináltam, hogy lássam, ha valami nem jó, de benne hagytam)</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</si>
  <si>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</si>
  <si>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</si>
  <si>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Ha az írásbeli szorzás eredménye és az ellenőrzésnél kijött összeg megegyezik, akkor ezt írja (ezt leginkább magamnak csináltam, hogy lássam, ha valami nem jó, de benne hagytam)</t>
  </si>
  <si>
    <t>Megjegyzés:</t>
  </si>
  <si>
    <t>A jó a számolás feletti helyen, akkor ír ki hibaüzetenet, ha egy cellába kétjegyű szám lett beírva, fontos, hogy a narancssárga cellákba egyjegyű számok legyenek beírva</t>
  </si>
  <si>
    <t>Megjegyzés1:</t>
  </si>
  <si>
    <t>Megjegyzés2:</t>
  </si>
  <si>
    <t>Az írásbeli osztást nagyon nehéz volt leképletezni, de igyekeztem úgy megcsinálni, hogy minden jó legyen, amennyiben kisebb hibák lennének benne (valószínűleg nincs), akkor azért előre is elnézést</t>
  </si>
  <si>
    <t>Adatok:</t>
  </si>
  <si>
    <t>Adatok összege:</t>
  </si>
  <si>
    <t>Adatok száma:</t>
  </si>
  <si>
    <t>Átlag:</t>
  </si>
  <si>
    <t>Ide kell beírni a számokat, amiknek kíváncsiak vagyunk az átlagára (bármennyi szám beírható 10 számig)</t>
  </si>
  <si>
    <t>Ide kell beírni az eredményeket (adatok összege, adatok száma, átlag), az adatok összegét és az adatok számát nem muszáj beírni, akkor érdemes beírni, ha nem lett jó a megoldás megnézni, hogy hol csúszott el a számolás</t>
  </si>
  <si>
    <t>5 szám generálása 10-ig:</t>
  </si>
  <si>
    <t>5 szám generálása 100-ig:</t>
  </si>
  <si>
    <t>Átlag</t>
  </si>
  <si>
    <t>Páratlan</t>
  </si>
  <si>
    <t>XII</t>
  </si>
  <si>
    <t>IX</t>
  </si>
  <si>
    <t>XIV</t>
  </si>
  <si>
    <t>XVII</t>
  </si>
  <si>
    <t>Tízes, százas kerekítés</t>
  </si>
  <si>
    <t>Egyes, tízes, százas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</si>
</sst>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s>
  <cellStyleXfs count="2">
    <xf numFmtId="0" fontId="0" fillId="0" borderId="0"/>
    <xf numFmtId="0" fontId="10" fillId="0" borderId="0" applyNumberFormat="0" applyFill="0" applyBorder="0" applyAlignment="0" applyProtection="0"/>
  </cellStyleXfs>
  <cellXfs count="84">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5" fillId="0" borderId="0" xfId="0" applyFont="1" applyAlignment="1">
      <alignment horizont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xf>
    <xf numFmtId="0" fontId="2" fillId="0" borderId="17" xfId="0" applyFont="1" applyBorder="1" applyAlignment="1">
      <alignment horizontal="center"/>
    </xf>
    <xf numFmtId="0" fontId="1" fillId="0" borderId="1" xfId="0" applyFont="1" applyBorder="1" applyAlignment="1">
      <alignment horizontal="center" vertical="center" wrapText="1"/>
    </xf>
    <xf numFmtId="0" fontId="11" fillId="0" borderId="0" xfId="1" applyFont="1"/>
    <xf numFmtId="0" fontId="1" fillId="8" borderId="0" xfId="0" applyFont="1" applyFill="1" applyAlignment="1">
      <alignment horizontal="center"/>
    </xf>
    <xf numFmtId="0" fontId="1" fillId="7" borderId="0" xfId="0" applyFont="1" applyFill="1" applyAlignment="1">
      <alignment horizontal="center"/>
    </xf>
    <xf numFmtId="0" fontId="2" fillId="3" borderId="1" xfId="0" applyFont="1" applyFill="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5" xfId="0" applyFont="1" applyBorder="1" applyAlignment="1">
      <alignment horizontal="center"/>
    </xf>
    <xf numFmtId="0" fontId="1" fillId="0" borderId="5" xfId="0" applyFont="1" applyBorder="1" applyAlignment="1">
      <alignment horizontal="center"/>
    </xf>
  </cellXfs>
  <cellStyles count="2">
    <cellStyle name="Hivatkozás" xfId="1" builtinId="8"/>
    <cellStyle name="Normál" xfId="0" builtinId="0"/>
  </cellStyles>
  <dxfs count="130">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601980</xdr:colOff>
          <xdr:row>1</xdr:row>
          <xdr:rowOff>144780</xdr:rowOff>
        </xdr:from>
        <xdr:to>
          <xdr:col>8</xdr:col>
          <xdr:colOff>327660</xdr:colOff>
          <xdr:row>3</xdr:row>
          <xdr:rowOff>7620</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4</xdr:row>
          <xdr:rowOff>152400</xdr:rowOff>
        </xdr:from>
        <xdr:to>
          <xdr:col>8</xdr:col>
          <xdr:colOff>342900</xdr:colOff>
          <xdr:row>6</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8</xdr:col>
          <xdr:colOff>327660</xdr:colOff>
          <xdr:row>9</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152400</xdr:rowOff>
        </xdr:from>
        <xdr:to>
          <xdr:col>8</xdr:col>
          <xdr:colOff>327660</xdr:colOff>
          <xdr:row>12</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175260</xdr:rowOff>
        </xdr:from>
        <xdr:to>
          <xdr:col>8</xdr:col>
          <xdr:colOff>327660</xdr:colOff>
          <xdr:row>15</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16</xdr:row>
          <xdr:rowOff>175260</xdr:rowOff>
        </xdr:from>
        <xdr:to>
          <xdr:col>8</xdr:col>
          <xdr:colOff>304800</xdr:colOff>
          <xdr:row>18</xdr:row>
          <xdr:rowOff>30480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19</xdr:row>
          <xdr:rowOff>160020</xdr:rowOff>
        </xdr:from>
        <xdr:to>
          <xdr:col>8</xdr:col>
          <xdr:colOff>342900</xdr:colOff>
          <xdr:row>21</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175260</xdr:rowOff>
        </xdr:from>
        <xdr:to>
          <xdr:col>8</xdr:col>
          <xdr:colOff>327660</xdr:colOff>
          <xdr:row>24</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152400</xdr:rowOff>
        </xdr:from>
        <xdr:to>
          <xdr:col>8</xdr:col>
          <xdr:colOff>327660</xdr:colOff>
          <xdr:row>27</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297180</xdr:colOff>
          <xdr:row>30</xdr:row>
          <xdr:rowOff>45720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297180</xdr:colOff>
          <xdr:row>33</xdr:row>
          <xdr:rowOff>7620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30480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40</xdr:row>
          <xdr:rowOff>160020</xdr:rowOff>
        </xdr:from>
        <xdr:to>
          <xdr:col>8</xdr:col>
          <xdr:colOff>320040</xdr:colOff>
          <xdr:row>42</xdr:row>
          <xdr:rowOff>38100</xdr:rowOff>
        </xdr:to>
        <xdr:sp macro="" textlink="">
          <xdr:nvSpPr>
            <xdr:cNvPr id="24590" name="Button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44</xdr:row>
          <xdr:rowOff>0</xdr:rowOff>
        </xdr:from>
        <xdr:to>
          <xdr:col>8</xdr:col>
          <xdr:colOff>327660</xdr:colOff>
          <xdr:row>45</xdr:row>
          <xdr:rowOff>60960</xdr:rowOff>
        </xdr:to>
        <xdr:sp macro="" textlink="">
          <xdr:nvSpPr>
            <xdr:cNvPr id="24591" name="Button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175260</xdr:rowOff>
        </xdr:from>
        <xdr:to>
          <xdr:col>8</xdr:col>
          <xdr:colOff>327660</xdr:colOff>
          <xdr:row>48</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49</xdr:row>
          <xdr:rowOff>160020</xdr:rowOff>
        </xdr:from>
        <xdr:to>
          <xdr:col>8</xdr:col>
          <xdr:colOff>327660</xdr:colOff>
          <xdr:row>51</xdr:row>
          <xdr:rowOff>30480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52</xdr:row>
          <xdr:rowOff>160020</xdr:rowOff>
        </xdr:from>
        <xdr:to>
          <xdr:col>8</xdr:col>
          <xdr:colOff>327660</xdr:colOff>
          <xdr:row>54</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160020</xdr:rowOff>
        </xdr:from>
        <xdr:to>
          <xdr:col>8</xdr:col>
          <xdr:colOff>327660</xdr:colOff>
          <xdr:row>57</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59</xdr:row>
          <xdr:rowOff>0</xdr:rowOff>
        </xdr:from>
        <xdr:to>
          <xdr:col>8</xdr:col>
          <xdr:colOff>327660</xdr:colOff>
          <xdr:row>60</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3</xdr:row>
      <xdr:rowOff>0</xdr:rowOff>
    </xdr:from>
    <xdr:to>
      <xdr:col>18</xdr:col>
      <xdr:colOff>15240</xdr:colOff>
      <xdr:row>17</xdr:row>
      <xdr:rowOff>178</xdr:rowOff>
    </xdr:to>
    <xdr:pic>
      <xdr:nvPicPr>
        <xdr:cNvPr id="3" name="Kép 2">
          <a:extLst>
            <a:ext uri="{FF2B5EF4-FFF2-40B4-BE49-F238E27FC236}">
              <a16:creationId xmlns:a16="http://schemas.microsoft.com/office/drawing/2014/main" id="{EAAC549A-4CFA-49A5-AAAE-36158FE2F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600075"/>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594360</xdr:colOff>
          <xdr:row>64</xdr:row>
          <xdr:rowOff>175260</xdr:rowOff>
        </xdr:from>
        <xdr:to>
          <xdr:col>8</xdr:col>
          <xdr:colOff>342900</xdr:colOff>
          <xdr:row>66</xdr:row>
          <xdr:rowOff>38100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66"/>
  <sheetViews>
    <sheetView tabSelected="1" workbookViewId="0">
      <selection activeCell="F4" sqref="F4"/>
    </sheetView>
  </sheetViews>
  <sheetFormatPr defaultRowHeight="15.6" x14ac:dyDescent="0.3"/>
  <cols>
    <col min="1" max="16384" width="8.88671875" style="3"/>
  </cols>
  <sheetData>
    <row r="3" spans="2:5" x14ac:dyDescent="0.3">
      <c r="B3" s="63" t="s">
        <v>38</v>
      </c>
      <c r="C3" s="63"/>
      <c r="D3" s="63"/>
      <c r="E3" s="63"/>
    </row>
    <row r="6" spans="2:5" x14ac:dyDescent="0.3">
      <c r="B6" s="63" t="s">
        <v>172</v>
      </c>
      <c r="C6" s="63"/>
      <c r="D6" s="63"/>
      <c r="E6" s="63"/>
    </row>
    <row r="9" spans="2:5" x14ac:dyDescent="0.3">
      <c r="B9" s="63" t="s">
        <v>173</v>
      </c>
      <c r="C9" s="63"/>
      <c r="D9" s="63"/>
      <c r="E9" s="63"/>
    </row>
    <row r="12" spans="2:5" x14ac:dyDescent="0.3">
      <c r="B12" s="63" t="s">
        <v>174</v>
      </c>
      <c r="C12" s="63"/>
      <c r="D12" s="63"/>
      <c r="E12" s="63"/>
    </row>
    <row r="15" spans="2:5" x14ac:dyDescent="0.3">
      <c r="B15" s="63" t="s">
        <v>175</v>
      </c>
      <c r="C15" s="63"/>
      <c r="D15" s="63"/>
      <c r="E15" s="63"/>
    </row>
    <row r="18" spans="2:18" x14ac:dyDescent="0.3">
      <c r="B18" s="63" t="s">
        <v>176</v>
      </c>
      <c r="C18" s="63"/>
      <c r="D18" s="63"/>
      <c r="E18" s="63"/>
    </row>
    <row r="19" spans="2:18" x14ac:dyDescent="0.3">
      <c r="L19" s="64" t="s">
        <v>196</v>
      </c>
      <c r="M19" s="65"/>
      <c r="N19" s="65"/>
      <c r="O19" s="65"/>
      <c r="P19" s="65"/>
      <c r="Q19" s="65"/>
      <c r="R19" s="65"/>
    </row>
    <row r="20" spans="2:18" x14ac:dyDescent="0.3">
      <c r="L20" s="65"/>
      <c r="M20" s="65"/>
      <c r="N20" s="65"/>
      <c r="O20" s="65"/>
      <c r="P20" s="65"/>
      <c r="Q20" s="65"/>
      <c r="R20" s="65"/>
    </row>
    <row r="21" spans="2:18" x14ac:dyDescent="0.3">
      <c r="B21" s="63" t="s">
        <v>177</v>
      </c>
      <c r="C21" s="63"/>
      <c r="D21" s="63"/>
      <c r="E21" s="63"/>
      <c r="L21" s="65"/>
      <c r="M21" s="65"/>
      <c r="N21" s="65"/>
      <c r="O21" s="65"/>
      <c r="P21" s="65"/>
      <c r="Q21" s="65"/>
      <c r="R21" s="65"/>
    </row>
    <row r="22" spans="2:18" x14ac:dyDescent="0.3">
      <c r="L22" s="65"/>
      <c r="M22" s="65"/>
      <c r="N22" s="65"/>
      <c r="O22" s="65"/>
      <c r="P22" s="65"/>
      <c r="Q22" s="65"/>
      <c r="R22" s="65"/>
    </row>
    <row r="23" spans="2:18" x14ac:dyDescent="0.3">
      <c r="L23" s="65"/>
      <c r="M23" s="65"/>
      <c r="N23" s="65"/>
      <c r="O23" s="65"/>
      <c r="P23" s="65"/>
      <c r="Q23" s="65"/>
      <c r="R23" s="65"/>
    </row>
    <row r="24" spans="2:18" x14ac:dyDescent="0.3">
      <c r="B24" s="63" t="s">
        <v>178</v>
      </c>
      <c r="C24" s="63"/>
      <c r="D24" s="63"/>
      <c r="E24" s="63"/>
      <c r="L24" s="65"/>
      <c r="M24" s="65"/>
      <c r="N24" s="65"/>
      <c r="O24" s="65"/>
      <c r="P24" s="65"/>
      <c r="Q24" s="65"/>
      <c r="R24" s="65"/>
    </row>
    <row r="25" spans="2:18" x14ac:dyDescent="0.3">
      <c r="L25" s="65"/>
      <c r="M25" s="65"/>
      <c r="N25" s="65"/>
      <c r="O25" s="65"/>
      <c r="P25" s="65"/>
      <c r="Q25" s="65"/>
      <c r="R25" s="65"/>
    </row>
    <row r="26" spans="2:18" x14ac:dyDescent="0.3">
      <c r="L26" s="65"/>
      <c r="M26" s="65"/>
      <c r="N26" s="65"/>
      <c r="O26" s="65"/>
      <c r="P26" s="65"/>
      <c r="Q26" s="65"/>
      <c r="R26" s="65"/>
    </row>
    <row r="27" spans="2:18" x14ac:dyDescent="0.3">
      <c r="B27" s="63" t="s">
        <v>179</v>
      </c>
      <c r="C27" s="63"/>
      <c r="D27" s="63"/>
      <c r="E27" s="63"/>
      <c r="L27" s="65"/>
      <c r="M27" s="65"/>
      <c r="N27" s="65"/>
      <c r="O27" s="65"/>
      <c r="P27" s="65"/>
      <c r="Q27" s="65"/>
      <c r="R27" s="65"/>
    </row>
    <row r="29" spans="2:18" x14ac:dyDescent="0.3">
      <c r="L29" s="39" t="s">
        <v>194</v>
      </c>
      <c r="M29" s="59" t="s">
        <v>195</v>
      </c>
    </row>
    <row r="30" spans="2:18" x14ac:dyDescent="0.3">
      <c r="B30" s="63" t="s">
        <v>180</v>
      </c>
      <c r="C30" s="63"/>
      <c r="D30" s="63"/>
      <c r="E30" s="63"/>
    </row>
    <row r="33" spans="2:5" x14ac:dyDescent="0.3">
      <c r="B33" s="63" t="s">
        <v>181</v>
      </c>
      <c r="C33" s="63"/>
      <c r="D33" s="63"/>
      <c r="E33" s="63"/>
    </row>
    <row r="36" spans="2:5" x14ac:dyDescent="0.3">
      <c r="B36" s="63" t="s">
        <v>182</v>
      </c>
      <c r="C36" s="63"/>
      <c r="D36" s="63"/>
      <c r="E36" s="63"/>
    </row>
    <row r="39" spans="2:5" x14ac:dyDescent="0.3">
      <c r="B39" s="63" t="s">
        <v>183</v>
      </c>
      <c r="C39" s="63"/>
      <c r="D39" s="63"/>
      <c r="E39" s="63"/>
    </row>
    <row r="42" spans="2:5" x14ac:dyDescent="0.3">
      <c r="B42" s="63" t="s">
        <v>184</v>
      </c>
      <c r="C42" s="63"/>
      <c r="D42" s="63"/>
      <c r="E42" s="63"/>
    </row>
    <row r="45" spans="2:5" x14ac:dyDescent="0.3">
      <c r="B45" s="63" t="s">
        <v>185</v>
      </c>
      <c r="C45" s="63"/>
      <c r="D45" s="63"/>
      <c r="E45" s="63"/>
    </row>
    <row r="48" spans="2:5" x14ac:dyDescent="0.3">
      <c r="B48" s="63" t="s">
        <v>186</v>
      </c>
      <c r="C48" s="63"/>
      <c r="D48" s="63"/>
      <c r="E48" s="63"/>
    </row>
    <row r="51" spans="2:5" x14ac:dyDescent="0.3">
      <c r="B51" s="63" t="s">
        <v>51</v>
      </c>
      <c r="C51" s="63"/>
      <c r="D51" s="63"/>
      <c r="E51" s="63"/>
    </row>
    <row r="54" spans="2:5" x14ac:dyDescent="0.3">
      <c r="B54" s="63" t="s">
        <v>225</v>
      </c>
      <c r="C54" s="63"/>
      <c r="D54" s="63"/>
      <c r="E54" s="63"/>
    </row>
    <row r="57" spans="2:5" x14ac:dyDescent="0.3">
      <c r="B57" s="63" t="s">
        <v>169</v>
      </c>
      <c r="C57" s="63"/>
      <c r="D57" s="63"/>
      <c r="E57" s="63"/>
    </row>
    <row r="60" spans="2:5" x14ac:dyDescent="0.3">
      <c r="B60" s="63" t="s">
        <v>224</v>
      </c>
      <c r="C60" s="63"/>
      <c r="D60" s="63"/>
      <c r="E60" s="63"/>
    </row>
    <row r="63" spans="2:5" x14ac:dyDescent="0.3">
      <c r="B63" s="63" t="s">
        <v>187</v>
      </c>
      <c r="C63" s="63"/>
      <c r="D63" s="63"/>
      <c r="E63" s="63"/>
    </row>
    <row r="66" spans="2:5" x14ac:dyDescent="0.3">
      <c r="B66" s="63" t="s">
        <v>218</v>
      </c>
      <c r="C66" s="63"/>
      <c r="D66" s="63"/>
      <c r="E66" s="63"/>
    </row>
  </sheetData>
  <mergeCells count="23">
    <mergeCell ref="B66:E66"/>
    <mergeCell ref="L19:R27"/>
    <mergeCell ref="B18:E18"/>
    <mergeCell ref="B3:E3"/>
    <mergeCell ref="B6:E6"/>
    <mergeCell ref="B9:E9"/>
    <mergeCell ref="B12:E12"/>
    <mergeCell ref="B15:E15"/>
    <mergeCell ref="B54:E54"/>
    <mergeCell ref="B21:E21"/>
    <mergeCell ref="B24:E24"/>
    <mergeCell ref="B27:E27"/>
    <mergeCell ref="B30:E30"/>
    <mergeCell ref="B33:E33"/>
    <mergeCell ref="B36:E36"/>
    <mergeCell ref="B39:E39"/>
    <mergeCell ref="B60:E60"/>
    <mergeCell ref="B63:E63"/>
    <mergeCell ref="B42:E42"/>
    <mergeCell ref="B45:E45"/>
    <mergeCell ref="B48:E48"/>
    <mergeCell ref="B51:E51"/>
    <mergeCell ref="B57:E57"/>
  </mergeCells>
  <hyperlinks>
    <hyperlink ref="M29" r:id="rId1" xr:uid="{07C579D7-7026-4399-B500-8E81F8AEC13D}"/>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Gomb1_Click">
                <anchor moveWithCells="1" sizeWithCells="1">
                  <from>
                    <xdr:col>4</xdr:col>
                    <xdr:colOff>601980</xdr:colOff>
                    <xdr:row>1</xdr:row>
                    <xdr:rowOff>144780</xdr:rowOff>
                  </from>
                  <to>
                    <xdr:col>8</xdr:col>
                    <xdr:colOff>327660</xdr:colOff>
                    <xdr:row>3</xdr:row>
                    <xdr:rowOff>7620</xdr:rowOff>
                  </to>
                </anchor>
              </controlPr>
            </control>
          </mc:Choice>
        </mc:AlternateContent>
        <mc:AlternateContent xmlns:mc="http://schemas.openxmlformats.org/markup-compatibility/2006">
          <mc:Choice Requires="x14">
            <control shapeId="24578" r:id="rId5" name="Button 2">
              <controlPr defaultSize="0" print="0" autoFill="0" autoPict="0" macro="[0]!Gomb2_Click">
                <anchor moveWithCells="1" sizeWithCells="1">
                  <from>
                    <xdr:col>5</xdr:col>
                    <xdr:colOff>7620</xdr:colOff>
                    <xdr:row>4</xdr:row>
                    <xdr:rowOff>152400</xdr:rowOff>
                  </from>
                  <to>
                    <xdr:col>8</xdr:col>
                    <xdr:colOff>342900</xdr:colOff>
                    <xdr:row>6</xdr:row>
                    <xdr:rowOff>38100</xdr:rowOff>
                  </to>
                </anchor>
              </controlPr>
            </control>
          </mc:Choice>
        </mc:AlternateContent>
        <mc:AlternateContent xmlns:mc="http://schemas.openxmlformats.org/markup-compatibility/2006">
          <mc:Choice Requires="x14">
            <control shapeId="24579" r:id="rId6" name="Button 3">
              <controlPr defaultSize="0" print="0" autoFill="0" autoPict="0" macro="[0]!Gomb3_Click">
                <anchor moveWithCells="1" sizeWithCells="1">
                  <from>
                    <xdr:col>5</xdr:col>
                    <xdr:colOff>0</xdr:colOff>
                    <xdr:row>8</xdr:row>
                    <xdr:rowOff>0</xdr:rowOff>
                  </from>
                  <to>
                    <xdr:col>8</xdr:col>
                    <xdr:colOff>327660</xdr:colOff>
                    <xdr:row>9</xdr:row>
                    <xdr:rowOff>38100</xdr:rowOff>
                  </to>
                </anchor>
              </controlPr>
            </control>
          </mc:Choice>
        </mc:AlternateContent>
        <mc:AlternateContent xmlns:mc="http://schemas.openxmlformats.org/markup-compatibility/2006">
          <mc:Choice Requires="x14">
            <control shapeId="24580" r:id="rId7" name="Button 4">
              <controlPr defaultSize="0" print="0" autoFill="0" autoPict="0" macro="[0]!Gomb4_Click">
                <anchor moveWithCells="1" sizeWithCells="1">
                  <from>
                    <xdr:col>5</xdr:col>
                    <xdr:colOff>0</xdr:colOff>
                    <xdr:row>10</xdr:row>
                    <xdr:rowOff>152400</xdr:rowOff>
                  </from>
                  <to>
                    <xdr:col>8</xdr:col>
                    <xdr:colOff>327660</xdr:colOff>
                    <xdr:row>12</xdr:row>
                    <xdr:rowOff>38100</xdr:rowOff>
                  </to>
                </anchor>
              </controlPr>
            </control>
          </mc:Choice>
        </mc:AlternateContent>
        <mc:AlternateContent xmlns:mc="http://schemas.openxmlformats.org/markup-compatibility/2006">
          <mc:Choice Requires="x14">
            <control shapeId="24581" r:id="rId8" name="Button 5">
              <controlPr defaultSize="0" print="0" autoFill="0" autoPict="0" macro="[0]!Gomb5_Click">
                <anchor moveWithCells="1" sizeWithCells="1">
                  <from>
                    <xdr:col>5</xdr:col>
                    <xdr:colOff>0</xdr:colOff>
                    <xdr:row>13</xdr:row>
                    <xdr:rowOff>175260</xdr:rowOff>
                  </from>
                  <to>
                    <xdr:col>8</xdr:col>
                    <xdr:colOff>327660</xdr:colOff>
                    <xdr:row>15</xdr:row>
                    <xdr:rowOff>60960</xdr:rowOff>
                  </to>
                </anchor>
              </controlPr>
            </control>
          </mc:Choice>
        </mc:AlternateContent>
        <mc:AlternateContent xmlns:mc="http://schemas.openxmlformats.org/markup-compatibility/2006">
          <mc:Choice Requires="x14">
            <control shapeId="24582" r:id="rId9" name="Button 6">
              <controlPr defaultSize="0" print="0" autoFill="0" autoPict="0" macro="[0]!Gomb6_Click">
                <anchor moveWithCells="1" sizeWithCells="1">
                  <from>
                    <xdr:col>4</xdr:col>
                    <xdr:colOff>601980</xdr:colOff>
                    <xdr:row>16</xdr:row>
                    <xdr:rowOff>175260</xdr:rowOff>
                  </from>
                  <to>
                    <xdr:col>8</xdr:col>
                    <xdr:colOff>304800</xdr:colOff>
                    <xdr:row>18</xdr:row>
                    <xdr:rowOff>30480</xdr:rowOff>
                  </to>
                </anchor>
              </controlPr>
            </control>
          </mc:Choice>
        </mc:AlternateContent>
        <mc:AlternateContent xmlns:mc="http://schemas.openxmlformats.org/markup-compatibility/2006">
          <mc:Choice Requires="x14">
            <control shapeId="24583" r:id="rId10" name="Button 7">
              <controlPr defaultSize="0" print="0" autoFill="0" autoPict="0" macro="[0]!Gomb7_Click">
                <anchor moveWithCells="1" sizeWithCells="1">
                  <from>
                    <xdr:col>5</xdr:col>
                    <xdr:colOff>7620</xdr:colOff>
                    <xdr:row>19</xdr:row>
                    <xdr:rowOff>160020</xdr:rowOff>
                  </from>
                  <to>
                    <xdr:col>8</xdr:col>
                    <xdr:colOff>342900</xdr:colOff>
                    <xdr:row>21</xdr:row>
                    <xdr:rowOff>38100</xdr:rowOff>
                  </to>
                </anchor>
              </controlPr>
            </control>
          </mc:Choice>
        </mc:AlternateContent>
        <mc:AlternateContent xmlns:mc="http://schemas.openxmlformats.org/markup-compatibility/2006">
          <mc:Choice Requires="x14">
            <control shapeId="24584" r:id="rId11" name="Button 8">
              <controlPr defaultSize="0" print="0" autoFill="0" autoPict="0" macro="[0]!Gomb8_Click">
                <anchor moveWithCells="1" sizeWithCells="1">
                  <from>
                    <xdr:col>5</xdr:col>
                    <xdr:colOff>0</xdr:colOff>
                    <xdr:row>22</xdr:row>
                    <xdr:rowOff>175260</xdr:rowOff>
                  </from>
                  <to>
                    <xdr:col>8</xdr:col>
                    <xdr:colOff>327660</xdr:colOff>
                    <xdr:row>24</xdr:row>
                    <xdr:rowOff>38100</xdr:rowOff>
                  </to>
                </anchor>
              </controlPr>
            </control>
          </mc:Choice>
        </mc:AlternateContent>
        <mc:AlternateContent xmlns:mc="http://schemas.openxmlformats.org/markup-compatibility/2006">
          <mc:Choice Requires="x14">
            <control shapeId="24585" r:id="rId12" name="Button 9">
              <controlPr defaultSize="0" print="0" autoFill="0" autoPict="0" macro="[0]!Gomb9_Click">
                <anchor moveWithCells="1" sizeWithCells="1">
                  <from>
                    <xdr:col>5</xdr:col>
                    <xdr:colOff>0</xdr:colOff>
                    <xdr:row>25</xdr:row>
                    <xdr:rowOff>152400</xdr:rowOff>
                  </from>
                  <to>
                    <xdr:col>8</xdr:col>
                    <xdr:colOff>327660</xdr:colOff>
                    <xdr:row>27</xdr:row>
                    <xdr:rowOff>45720</xdr:rowOff>
                  </to>
                </anchor>
              </controlPr>
            </control>
          </mc:Choice>
        </mc:AlternateContent>
        <mc:AlternateContent xmlns:mc="http://schemas.openxmlformats.org/markup-compatibility/2006">
          <mc:Choice Requires="x14">
            <control shapeId="24586" r:id="rId13" name="Button 10">
              <controlPr defaultSize="0" print="0" autoFill="0" autoPict="0" macro="[0]!Gomb10_Click">
                <anchor moveWithCells="1" sizeWithCells="1">
                  <from>
                    <xdr:col>5</xdr:col>
                    <xdr:colOff>0</xdr:colOff>
                    <xdr:row>28</xdr:row>
                    <xdr:rowOff>175260</xdr:rowOff>
                  </from>
                  <to>
                    <xdr:col>8</xdr:col>
                    <xdr:colOff>297180</xdr:colOff>
                    <xdr:row>30</xdr:row>
                    <xdr:rowOff>45720</xdr:rowOff>
                  </to>
                </anchor>
              </controlPr>
            </control>
          </mc:Choice>
        </mc:AlternateContent>
        <mc:AlternateContent xmlns:mc="http://schemas.openxmlformats.org/markup-compatibility/2006">
          <mc:Choice Requires="x14">
            <control shapeId="24587" r:id="rId14" name="Button 11">
              <controlPr defaultSize="0" print="0" autoFill="0" autoPict="0" macro="[0]!Gomb11_Click">
                <anchor moveWithCells="1" sizeWithCells="1">
                  <from>
                    <xdr:col>4</xdr:col>
                    <xdr:colOff>601980</xdr:colOff>
                    <xdr:row>31</xdr:row>
                    <xdr:rowOff>137160</xdr:rowOff>
                  </from>
                  <to>
                    <xdr:col>8</xdr:col>
                    <xdr:colOff>297180</xdr:colOff>
                    <xdr:row>33</xdr:row>
                    <xdr:rowOff>7620</xdr:rowOff>
                  </to>
                </anchor>
              </controlPr>
            </control>
          </mc:Choice>
        </mc:AlternateContent>
        <mc:AlternateContent xmlns:mc="http://schemas.openxmlformats.org/markup-compatibility/2006">
          <mc:Choice Requires="x14">
            <control shapeId="24588" r:id="rId15"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6" name="Button 13">
              <controlPr defaultSize="0" print="0" autoFill="0" autoPict="0" macro="[0]!Gomb13_Click">
                <anchor moveWithCells="1" sizeWithCells="1">
                  <from>
                    <xdr:col>4</xdr:col>
                    <xdr:colOff>601980</xdr:colOff>
                    <xdr:row>37</xdr:row>
                    <xdr:rowOff>152400</xdr:rowOff>
                  </from>
                  <to>
                    <xdr:col>8</xdr:col>
                    <xdr:colOff>320040</xdr:colOff>
                    <xdr:row>39</xdr:row>
                    <xdr:rowOff>30480</xdr:rowOff>
                  </to>
                </anchor>
              </controlPr>
            </control>
          </mc:Choice>
        </mc:AlternateContent>
        <mc:AlternateContent xmlns:mc="http://schemas.openxmlformats.org/markup-compatibility/2006">
          <mc:Choice Requires="x14">
            <control shapeId="24590" r:id="rId17" name="Button 14">
              <controlPr defaultSize="0" print="0" autoFill="0" autoPict="0" macro="[0]!Gomb14_Click">
                <anchor moveWithCells="1" sizeWithCells="1">
                  <from>
                    <xdr:col>4</xdr:col>
                    <xdr:colOff>601980</xdr:colOff>
                    <xdr:row>40</xdr:row>
                    <xdr:rowOff>160020</xdr:rowOff>
                  </from>
                  <to>
                    <xdr:col>8</xdr:col>
                    <xdr:colOff>320040</xdr:colOff>
                    <xdr:row>42</xdr:row>
                    <xdr:rowOff>38100</xdr:rowOff>
                  </to>
                </anchor>
              </controlPr>
            </control>
          </mc:Choice>
        </mc:AlternateContent>
        <mc:AlternateContent xmlns:mc="http://schemas.openxmlformats.org/markup-compatibility/2006">
          <mc:Choice Requires="x14">
            <control shapeId="24591" r:id="rId18" name="Button 15">
              <controlPr defaultSize="0" print="0" autoFill="0" autoPict="0" macro="[0]!Gomb15_Click">
                <anchor moveWithCells="1" sizeWithCells="1">
                  <from>
                    <xdr:col>5</xdr:col>
                    <xdr:colOff>0</xdr:colOff>
                    <xdr:row>44</xdr:row>
                    <xdr:rowOff>0</xdr:rowOff>
                  </from>
                  <to>
                    <xdr:col>8</xdr:col>
                    <xdr:colOff>327660</xdr:colOff>
                    <xdr:row>45</xdr:row>
                    <xdr:rowOff>60960</xdr:rowOff>
                  </to>
                </anchor>
              </controlPr>
            </control>
          </mc:Choice>
        </mc:AlternateContent>
        <mc:AlternateContent xmlns:mc="http://schemas.openxmlformats.org/markup-compatibility/2006">
          <mc:Choice Requires="x14">
            <control shapeId="24592" r:id="rId19" name="Button 16">
              <controlPr defaultSize="0" print="0" autoFill="0" autoPict="0" macro="[0]!Gomb16_Click">
                <anchor moveWithCells="1" sizeWithCells="1">
                  <from>
                    <xdr:col>5</xdr:col>
                    <xdr:colOff>0</xdr:colOff>
                    <xdr:row>46</xdr:row>
                    <xdr:rowOff>175260</xdr:rowOff>
                  </from>
                  <to>
                    <xdr:col>8</xdr:col>
                    <xdr:colOff>327660</xdr:colOff>
                    <xdr:row>48</xdr:row>
                    <xdr:rowOff>45720</xdr:rowOff>
                  </to>
                </anchor>
              </controlPr>
            </control>
          </mc:Choice>
        </mc:AlternateContent>
        <mc:AlternateContent xmlns:mc="http://schemas.openxmlformats.org/markup-compatibility/2006">
          <mc:Choice Requires="x14">
            <control shapeId="24593" r:id="rId20" name="Button 17">
              <controlPr defaultSize="0" print="0" autoFill="0" autoPict="0" macro="[0]!Gomb17_Click">
                <anchor moveWithCells="1" sizeWithCells="1">
                  <from>
                    <xdr:col>4</xdr:col>
                    <xdr:colOff>601980</xdr:colOff>
                    <xdr:row>49</xdr:row>
                    <xdr:rowOff>160020</xdr:rowOff>
                  </from>
                  <to>
                    <xdr:col>8</xdr:col>
                    <xdr:colOff>327660</xdr:colOff>
                    <xdr:row>51</xdr:row>
                    <xdr:rowOff>30480</xdr:rowOff>
                  </to>
                </anchor>
              </controlPr>
            </control>
          </mc:Choice>
        </mc:AlternateContent>
        <mc:AlternateContent xmlns:mc="http://schemas.openxmlformats.org/markup-compatibility/2006">
          <mc:Choice Requires="x14">
            <control shapeId="24594" r:id="rId21" name="Button 18">
              <controlPr defaultSize="0" print="0" autoFill="0" autoPict="0" macro="[0]!Gomb18_Click">
                <anchor moveWithCells="1" sizeWithCells="1">
                  <from>
                    <xdr:col>5</xdr:col>
                    <xdr:colOff>0</xdr:colOff>
                    <xdr:row>52</xdr:row>
                    <xdr:rowOff>160020</xdr:rowOff>
                  </from>
                  <to>
                    <xdr:col>8</xdr:col>
                    <xdr:colOff>327660</xdr:colOff>
                    <xdr:row>54</xdr:row>
                    <xdr:rowOff>38100</xdr:rowOff>
                  </to>
                </anchor>
              </controlPr>
            </control>
          </mc:Choice>
        </mc:AlternateContent>
        <mc:AlternateContent xmlns:mc="http://schemas.openxmlformats.org/markup-compatibility/2006">
          <mc:Choice Requires="x14">
            <control shapeId="24595" r:id="rId22" name="Button 19">
              <controlPr defaultSize="0" print="0" autoFill="0" autoPict="0" macro="[0]!Gomb19_Click">
                <anchor moveWithCells="1" sizeWithCells="1">
                  <from>
                    <xdr:col>5</xdr:col>
                    <xdr:colOff>0</xdr:colOff>
                    <xdr:row>55</xdr:row>
                    <xdr:rowOff>160020</xdr:rowOff>
                  </from>
                  <to>
                    <xdr:col>8</xdr:col>
                    <xdr:colOff>327660</xdr:colOff>
                    <xdr:row>57</xdr:row>
                    <xdr:rowOff>60960</xdr:rowOff>
                  </to>
                </anchor>
              </controlPr>
            </control>
          </mc:Choice>
        </mc:AlternateContent>
        <mc:AlternateContent xmlns:mc="http://schemas.openxmlformats.org/markup-compatibility/2006">
          <mc:Choice Requires="x14">
            <control shapeId="24596" r:id="rId23" name="Button 20">
              <controlPr defaultSize="0" print="0" autoFill="0" autoPict="0" macro="[0]!Gomb20_Click">
                <anchor moveWithCells="1" sizeWithCells="1">
                  <from>
                    <xdr:col>5</xdr:col>
                    <xdr:colOff>0</xdr:colOff>
                    <xdr:row>59</xdr:row>
                    <xdr:rowOff>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4"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5" name="Button 24">
              <controlPr defaultSize="0" print="0" autoFill="0" autoPict="0" macro="[0]!Gomb24_Click">
                <anchor moveWithCells="1" sizeWithCells="1">
                  <from>
                    <xdr:col>4</xdr:col>
                    <xdr:colOff>594360</xdr:colOff>
                    <xdr:row>64</xdr:row>
                    <xdr:rowOff>175260</xdr:rowOff>
                  </from>
                  <to>
                    <xdr:col>8</xdr:col>
                    <xdr:colOff>342900</xdr:colOff>
                    <xdr:row>66</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O29"/>
  <sheetViews>
    <sheetView workbookViewId="0">
      <selection activeCell="I26" sqref="I26"/>
    </sheetView>
  </sheetViews>
  <sheetFormatPr defaultRowHeight="15.6" x14ac:dyDescent="0.3"/>
  <cols>
    <col min="1" max="1" width="8.88671875" style="3"/>
    <col min="2" max="2" width="16.777343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4.5546875" style="3" customWidth="1"/>
    <col min="18" max="16384" width="8.88671875" style="3"/>
  </cols>
  <sheetData>
    <row r="1" spans="2:15" ht="16.2" thickBot="1" x14ac:dyDescent="0.35"/>
    <row r="2" spans="2:15" ht="16.2" thickTop="1" x14ac:dyDescent="0.3">
      <c r="B2" s="68" t="s">
        <v>152</v>
      </c>
      <c r="C2" s="69"/>
      <c r="D2" s="69"/>
      <c r="E2" s="69"/>
      <c r="F2" s="69"/>
      <c r="G2" s="70"/>
      <c r="I2" s="68" t="s">
        <v>153</v>
      </c>
      <c r="J2" s="69"/>
      <c r="K2" s="69"/>
      <c r="L2" s="69"/>
      <c r="M2" s="69"/>
      <c r="N2" s="69"/>
      <c r="O2" s="70"/>
    </row>
    <row r="3" spans="2:15" x14ac:dyDescent="0.3">
      <c r="B3" s="40"/>
      <c r="G3" s="41"/>
      <c r="I3" s="40"/>
      <c r="O3" s="41"/>
    </row>
    <row r="4" spans="2:15" x14ac:dyDescent="0.3">
      <c r="B4" s="40"/>
      <c r="G4" s="41"/>
      <c r="I4" s="40"/>
      <c r="O4" s="41"/>
    </row>
    <row r="5" spans="2:15" x14ac:dyDescent="0.3">
      <c r="B5" s="40"/>
      <c r="C5" s="42"/>
      <c r="D5" s="42">
        <f>IF(E6*G6&gt;79,8,IF(E6*G6&gt;69,7,IF(E6*G6&gt;59,6,IF(E6*G6&gt;49,5,IF(E6*G6&gt;39,4,IF(E6*G6&gt;29,3,IF(E6*G6&gt;19,2,IF(E6*G6&gt;9,1,0))))))))</f>
        <v>1</v>
      </c>
      <c r="E5" s="42"/>
      <c r="G5" s="41"/>
      <c r="I5" s="40"/>
      <c r="J5" s="42"/>
      <c r="K5" s="42">
        <f>IF(L6*O6+L5&gt;79,8,IF(L6*O6+L5&gt;69,7,IF(L6*O6+L5&gt;59,6,IF(L6*O6+L5&gt;49,5,IF(L6*O6+L5&gt;39,4,IF(L6*O6+L5&gt;29,3,IF(L6*O6+L5&gt;19,2,IF(L6*O6+L5&gt;9,1,0))))))))</f>
        <v>1</v>
      </c>
      <c r="L5" s="42">
        <f>IF(M6*O6&gt;79,8,IF(M6*O6&gt;69,7,IF(M6*O6&gt;59,6,IF(M6*O6&gt;49,5,IF(M6*O6&gt;39,4,IF(M6*O6&gt;29,3,IF(M6*O6&gt;19,2,IF(M6*O6&gt;9,1,0))))))))</f>
        <v>1</v>
      </c>
      <c r="M5" s="42"/>
      <c r="O5" s="41"/>
    </row>
    <row r="6" spans="2:15" ht="16.2" thickBot="1" x14ac:dyDescent="0.35">
      <c r="B6" s="40"/>
      <c r="D6" s="50">
        <v>3</v>
      </c>
      <c r="E6" s="50">
        <v>9</v>
      </c>
      <c r="F6" s="2" t="s">
        <v>90</v>
      </c>
      <c r="G6" s="51">
        <v>2</v>
      </c>
      <c r="I6" s="40"/>
      <c r="K6" s="50">
        <v>1</v>
      </c>
      <c r="L6" s="50">
        <v>2</v>
      </c>
      <c r="M6" s="50">
        <v>3</v>
      </c>
      <c r="N6" s="2" t="s">
        <v>90</v>
      </c>
      <c r="O6" s="51">
        <v>5</v>
      </c>
    </row>
    <row r="7" spans="2:15" ht="16.2" thickTop="1" x14ac:dyDescent="0.3">
      <c r="B7" s="40"/>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5">
        <f>IF(E6*G6&gt;79,E6*G6-80,IF(E6*G6&gt;69,E6*G6-70,IF(E6*G6&gt;59,E6*G6-60,IF(E6*G6&gt;49,E6*G6-50,IF(E6*G6&gt;39,E6*G6-40,IF(E6*G6&gt;29,E6*G6-30,IF(E6*G6&gt;19,E6*G6-20,IF(E6*G6&gt;9,E6*G6-10,E6*G6))))))))</f>
        <v>8</v>
      </c>
      <c r="F7" s="45"/>
      <c r="G7" s="41"/>
      <c r="I7" s="40"/>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6</v>
      </c>
      <c r="L7" s="15">
        <f>IF(L6*O6+L5&gt;79,L6*O6+L5-80,IF(L6*O6+L5&gt;69,L6*O6+L5-70,IF(L6*O6+L5&gt;59,L6*O6+L5-60,IF(L6*O6+L5&gt;49,L6*O6+L5-50,IF(L6*O6+L5&gt;39,L6*O6+L5-40,IF(L6*O6+L5&gt;29,L6*O6+L5-30,IF(L6*O6+L5&gt;19,L6*O6+L5-20,IF(L6*O6+L5&gt;9,L6*O6+L5-10,L6*O6+L5))))))))</f>
        <v>1</v>
      </c>
      <c r="M7" s="45">
        <f>IF(M6*O6&gt;79,M6*O6-80,IF(M6*O6&gt;69,M6*O6-70,IF(M6*O6&gt;59,M6*O6-60,IF(M6*O6&gt;49,M6*O6-50,IF(M6*O6&gt;39,M6*O6-40,IF(M6*O6&gt;29,M6*O6-30,IF(M6*O6&gt;19,M6*O6-20,IF(M6*O6&gt;9,M6*O6-10,M6*O6))))))))</f>
        <v>5</v>
      </c>
      <c r="N7" s="45"/>
      <c r="O7" s="41"/>
    </row>
    <row r="8" spans="2:15" x14ac:dyDescent="0.3">
      <c r="B8" s="40"/>
      <c r="G8" s="41"/>
      <c r="I8" s="40"/>
      <c r="O8" s="41"/>
    </row>
    <row r="9" spans="2:15" x14ac:dyDescent="0.3">
      <c r="B9" s="40" t="s">
        <v>140</v>
      </c>
      <c r="G9" s="41"/>
      <c r="I9" s="40" t="s">
        <v>140</v>
      </c>
      <c r="O9" s="41"/>
    </row>
    <row r="10" spans="2:15" x14ac:dyDescent="0.3">
      <c r="B10" s="40" t="s">
        <v>141</v>
      </c>
      <c r="C10" s="2">
        <f>D6*10+E6</f>
        <v>39</v>
      </c>
      <c r="G10" s="41"/>
      <c r="I10" s="40" t="s">
        <v>141</v>
      </c>
      <c r="J10" s="2">
        <f>K6*100+L6*10+M6</f>
        <v>123</v>
      </c>
      <c r="O10" s="41"/>
    </row>
    <row r="11" spans="2:15" x14ac:dyDescent="0.3">
      <c r="B11" s="40" t="s">
        <v>142</v>
      </c>
      <c r="C11" s="2">
        <f>G6</f>
        <v>2</v>
      </c>
      <c r="G11" s="41"/>
      <c r="I11" s="40" t="s">
        <v>142</v>
      </c>
      <c r="J11" s="2">
        <f>O6</f>
        <v>5</v>
      </c>
      <c r="O11" s="41"/>
    </row>
    <row r="12" spans="2:15" x14ac:dyDescent="0.3">
      <c r="B12" s="47" t="s">
        <v>154</v>
      </c>
      <c r="C12" s="15">
        <f>C10*C11</f>
        <v>78</v>
      </c>
      <c r="G12" s="41"/>
      <c r="I12" s="47" t="s">
        <v>154</v>
      </c>
      <c r="J12" s="15">
        <f>J10*J11</f>
        <v>615</v>
      </c>
      <c r="O12" s="41"/>
    </row>
    <row r="13" spans="2:15" x14ac:dyDescent="0.3">
      <c r="B13" s="40"/>
      <c r="G13" s="41"/>
      <c r="I13" s="40"/>
      <c r="O13" s="41"/>
    </row>
    <row r="14" spans="2:15" x14ac:dyDescent="0.3">
      <c r="B14" s="40"/>
      <c r="C14" s="71" t="str">
        <f>IF(D6&gt;9,"Nem egyjegyű számot írtál be egy cellába",IF(E6&gt;9,"Nem egyjegyű számot írtál be egy cellába",IF(G6&gt;9,"Nem egyjegyű számot írtál be egy cellába","")))</f>
        <v/>
      </c>
      <c r="D14" s="71"/>
      <c r="E14" s="71"/>
      <c r="F14" s="71"/>
      <c r="G14" s="72"/>
      <c r="I14" s="40"/>
      <c r="K14" s="71" t="str">
        <f>IF(K6&gt;9,"Nem egyjegyű számot írtál be egy cellába",IF(L6&gt;9,"Nem egyjegyű számot írtál be egy cellába",IF(M6&gt;9,"Nem egyjegyű számot írtál be egy cellába",IF(O6&gt;9,"Nem egyjegyű számot írtál be egy cellába",""))))</f>
        <v/>
      </c>
      <c r="L14" s="71"/>
      <c r="M14" s="71"/>
      <c r="N14" s="71"/>
      <c r="O14" s="72"/>
    </row>
    <row r="15" spans="2:15" ht="16.2" thickBot="1" x14ac:dyDescent="0.35">
      <c r="B15" s="48"/>
      <c r="C15" s="66" t="str">
        <f>IF(C7*100+D7*10+E7=C12,"Jó a számolás","Valami hiba van")</f>
        <v>Jó a számolás</v>
      </c>
      <c r="D15" s="66"/>
      <c r="E15" s="66"/>
      <c r="F15" s="66"/>
      <c r="G15" s="67"/>
      <c r="I15" s="48"/>
      <c r="J15" s="49"/>
      <c r="K15" s="66" t="str">
        <f>IF(J7*1000+K7*100+L7*10+M7=J12,"Jó a számolás","Valami hiba van")</f>
        <v>Jó a számolás</v>
      </c>
      <c r="L15" s="66"/>
      <c r="M15" s="66"/>
      <c r="N15" s="66"/>
      <c r="O15" s="67"/>
    </row>
    <row r="16" spans="2:15" ht="16.2" thickTop="1" x14ac:dyDescent="0.3"/>
    <row r="17" spans="2:4" x14ac:dyDescent="0.3">
      <c r="B17" s="3" t="s">
        <v>107</v>
      </c>
    </row>
    <row r="18" spans="2:4" x14ac:dyDescent="0.3">
      <c r="B18" s="8"/>
      <c r="C18" s="3" t="s">
        <v>197</v>
      </c>
    </row>
    <row r="19" spans="2:4" x14ac:dyDescent="0.3">
      <c r="B19" s="60" t="s">
        <v>198</v>
      </c>
      <c r="C19" s="3" t="s">
        <v>204</v>
      </c>
    </row>
    <row r="20" spans="2:4" x14ac:dyDescent="0.3">
      <c r="B20" s="61" t="s">
        <v>199</v>
      </c>
      <c r="C20" s="3" t="s">
        <v>200</v>
      </c>
    </row>
    <row r="21" spans="2:4" x14ac:dyDescent="0.3">
      <c r="B21" s="2" t="s">
        <v>205</v>
      </c>
      <c r="C21" s="3" t="s">
        <v>206</v>
      </c>
    </row>
    <row r="23" spans="2:4" x14ac:dyDescent="0.3">
      <c r="B23" s="71" t="s">
        <v>147</v>
      </c>
      <c r="C23" s="71"/>
      <c r="D23" s="71"/>
    </row>
    <row r="24" spans="2:4" x14ac:dyDescent="0.3">
      <c r="B24" s="39" t="s">
        <v>152</v>
      </c>
      <c r="C24" s="39"/>
      <c r="D24" s="39"/>
    </row>
    <row r="25" spans="2:4" x14ac:dyDescent="0.3">
      <c r="B25" s="3" t="s">
        <v>141</v>
      </c>
      <c r="C25" s="13">
        <f ca="1">RANDBETWEEN(10,99)</f>
        <v>53</v>
      </c>
    </row>
    <row r="26" spans="2:4" x14ac:dyDescent="0.3">
      <c r="B26" s="3" t="s">
        <v>142</v>
      </c>
      <c r="C26" s="13">
        <f ca="1">RANDBETWEEN(2,9)</f>
        <v>2</v>
      </c>
    </row>
    <row r="27" spans="2:4" x14ac:dyDescent="0.3">
      <c r="B27" s="39" t="s">
        <v>153</v>
      </c>
    </row>
    <row r="28" spans="2:4" x14ac:dyDescent="0.3">
      <c r="B28" s="3" t="s">
        <v>141</v>
      </c>
      <c r="C28" s="13">
        <f ca="1">RANDBETWEEN(100,999)</f>
        <v>667</v>
      </c>
    </row>
    <row r="29" spans="2:4" x14ac:dyDescent="0.3">
      <c r="B29" s="3" t="s">
        <v>142</v>
      </c>
      <c r="C29" s="13">
        <f ca="1">RANDBETWEEN(2,9)</f>
        <v>5</v>
      </c>
    </row>
  </sheetData>
  <mergeCells count="7">
    <mergeCell ref="C15:G15"/>
    <mergeCell ref="K15:O15"/>
    <mergeCell ref="B23:D23"/>
    <mergeCell ref="B2:G2"/>
    <mergeCell ref="I2:O2"/>
    <mergeCell ref="C14:G14"/>
    <mergeCell ref="K14:O14"/>
  </mergeCells>
  <conditionalFormatting sqref="C15">
    <cfRule type="containsText" dxfId="83" priority="35" operator="containsText" text="Valami hiba van">
      <formula>NOT(ISERROR(SEARCH("Valami hiba van",C15)))</formula>
    </cfRule>
    <cfRule type="containsText" dxfId="82" priority="36" operator="containsText" text="Jó a számolás">
      <formula>NOT(ISERROR(SEARCH("Jó a számolás",C15)))</formula>
    </cfRule>
  </conditionalFormatting>
  <conditionalFormatting sqref="K15">
    <cfRule type="containsText" dxfId="81" priority="33" operator="containsText" text="Valami hiba van">
      <formula>NOT(ISERROR(SEARCH("Valami hiba van",K15)))</formula>
    </cfRule>
    <cfRule type="containsText" dxfId="80" priority="34" operator="containsText" text="Jó a számolás">
      <formula>NOT(ISERROR(SEARCH("Jó a számolás",K15)))</formula>
    </cfRule>
  </conditionalFormatting>
  <conditionalFormatting sqref="C14">
    <cfRule type="containsText" dxfId="79" priority="28" operator="containsText" text="Nem egyjegyű számot írtál be egy cellába">
      <formula>NOT(ISERROR(SEARCH("Nem egyjegyű számot írtál be egy cellába",C14)))</formula>
    </cfRule>
  </conditionalFormatting>
  <conditionalFormatting sqref="K14">
    <cfRule type="containsText" dxfId="78" priority="26" operator="containsText" text="Nem egyjegyű számot írtál be egy cellába">
      <formula>NOT(ISERROR(SEARCH("Nem egyjegyű számot írtál be egy cellába",K14)))</formula>
    </cfRule>
  </conditionalFormatting>
  <conditionalFormatting sqref="D5:E5">
    <cfRule type="cellIs" dxfId="77" priority="24" operator="equal">
      <formula>0</formula>
    </cfRule>
  </conditionalFormatting>
  <conditionalFormatting sqref="M5">
    <cfRule type="cellIs" dxfId="76" priority="21" operator="equal">
      <formula>0</formula>
    </cfRule>
  </conditionalFormatting>
  <conditionalFormatting sqref="C5">
    <cfRule type="cellIs" dxfId="75" priority="23" operator="equal">
      <formula>0</formula>
    </cfRule>
  </conditionalFormatting>
  <conditionalFormatting sqref="C7">
    <cfRule type="cellIs" dxfId="74" priority="22" operator="equal">
      <formula>0</formula>
    </cfRule>
  </conditionalFormatting>
  <conditionalFormatting sqref="J7">
    <cfRule type="cellIs" dxfId="73" priority="19" operator="equal">
      <formula>0</formula>
    </cfRule>
  </conditionalFormatting>
  <conditionalFormatting sqref="J5">
    <cfRule type="cellIs" dxfId="72" priority="20" operator="equal">
      <formula>0</formula>
    </cfRule>
  </conditionalFormatting>
  <conditionalFormatting sqref="L5">
    <cfRule type="cellIs" dxfId="71" priority="18" operator="equal">
      <formula>0</formula>
    </cfRule>
  </conditionalFormatting>
  <conditionalFormatting sqref="K5">
    <cfRule type="cellIs" dxfId="70" priority="17"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0"/>
  <sheetViews>
    <sheetView workbookViewId="0">
      <selection activeCell="G29" sqref="G29"/>
    </sheetView>
  </sheetViews>
  <sheetFormatPr defaultRowHeight="15.6" x14ac:dyDescent="0.3"/>
  <cols>
    <col min="1" max="1" width="8.88671875" style="3"/>
    <col min="2" max="2" width="10.88671875" style="3" bestFit="1" customWidth="1"/>
    <col min="3" max="3" width="3.77734375" style="3" customWidth="1"/>
    <col min="4" max="4" width="11.33203125" style="3" bestFit="1" customWidth="1"/>
    <col min="5" max="5" width="4"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94</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94</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94</v>
      </c>
      <c r="D5" s="4"/>
      <c r="E5" s="2" t="s">
        <v>6</v>
      </c>
      <c r="F5" s="5"/>
      <c r="G5" s="1" t="str">
        <f t="shared" si="0"/>
        <v/>
      </c>
      <c r="H5" s="6" t="str">
        <f t="shared" si="1"/>
        <v/>
      </c>
      <c r="I5" s="2"/>
      <c r="J5" s="7"/>
    </row>
    <row r="6" spans="2:10" x14ac:dyDescent="0.3">
      <c r="B6" s="4"/>
      <c r="C6" s="1" t="s">
        <v>94</v>
      </c>
      <c r="D6" s="4"/>
      <c r="E6" s="2" t="s">
        <v>6</v>
      </c>
      <c r="F6" s="5"/>
      <c r="G6" s="1" t="str">
        <f t="shared" si="0"/>
        <v/>
      </c>
      <c r="H6" s="6" t="str">
        <f t="shared" si="1"/>
        <v/>
      </c>
      <c r="I6" s="2"/>
      <c r="J6" s="7"/>
    </row>
    <row r="7" spans="2:10" x14ac:dyDescent="0.3">
      <c r="B7" s="4"/>
      <c r="C7" s="1" t="s">
        <v>94</v>
      </c>
      <c r="D7" s="4"/>
      <c r="E7" s="2" t="s">
        <v>6</v>
      </c>
      <c r="F7" s="5"/>
      <c r="G7" s="1" t="str">
        <f t="shared" si="0"/>
        <v/>
      </c>
      <c r="H7" s="6" t="str">
        <f t="shared" si="1"/>
        <v/>
      </c>
      <c r="I7" s="2"/>
      <c r="J7" s="7"/>
    </row>
    <row r="8" spans="2:10" x14ac:dyDescent="0.3">
      <c r="B8" s="4"/>
      <c r="C8" s="1" t="s">
        <v>94</v>
      </c>
      <c r="D8" s="4"/>
      <c r="E8" s="2" t="s">
        <v>6</v>
      </c>
      <c r="F8" s="5"/>
      <c r="G8" s="1" t="str">
        <f t="shared" si="0"/>
        <v/>
      </c>
      <c r="H8" s="6" t="str">
        <f t="shared" si="1"/>
        <v/>
      </c>
      <c r="I8" s="2"/>
      <c r="J8" s="7"/>
    </row>
    <row r="9" spans="2:10" x14ac:dyDescent="0.3">
      <c r="B9" s="4"/>
      <c r="C9" s="1" t="s">
        <v>94</v>
      </c>
      <c r="D9" s="4"/>
      <c r="E9" s="2" t="s">
        <v>6</v>
      </c>
      <c r="F9" s="5"/>
      <c r="G9" s="1" t="str">
        <f t="shared" si="0"/>
        <v/>
      </c>
      <c r="H9" s="6" t="str">
        <f t="shared" si="1"/>
        <v/>
      </c>
      <c r="I9" s="2"/>
      <c r="J9" s="7"/>
    </row>
    <row r="10" spans="2:10" x14ac:dyDescent="0.3">
      <c r="B10" s="4"/>
      <c r="C10" s="1" t="s">
        <v>94</v>
      </c>
      <c r="D10" s="4"/>
      <c r="E10" s="2" t="s">
        <v>6</v>
      </c>
      <c r="F10" s="5"/>
      <c r="G10" s="1" t="str">
        <f t="shared" si="0"/>
        <v/>
      </c>
      <c r="H10" s="6" t="str">
        <f t="shared" si="1"/>
        <v/>
      </c>
      <c r="I10" s="2"/>
      <c r="J10" s="7"/>
    </row>
    <row r="11" spans="2:10" x14ac:dyDescent="0.3">
      <c r="B11" s="4"/>
      <c r="C11" s="1" t="s">
        <v>94</v>
      </c>
      <c r="D11" s="4"/>
      <c r="E11" s="2" t="s">
        <v>6</v>
      </c>
      <c r="F11" s="5"/>
      <c r="G11" s="1" t="str">
        <f t="shared" si="0"/>
        <v/>
      </c>
      <c r="H11" s="6" t="str">
        <f t="shared" si="1"/>
        <v/>
      </c>
      <c r="I11" s="2"/>
      <c r="J11" s="7"/>
    </row>
    <row r="12" spans="2:10" x14ac:dyDescent="0.3">
      <c r="B12" s="4"/>
      <c r="C12" s="1" t="s">
        <v>94</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95</v>
      </c>
      <c r="D15" s="1"/>
    </row>
    <row r="16" spans="2:10" x14ac:dyDescent="0.3">
      <c r="B16" s="9"/>
      <c r="C16" s="3" t="s">
        <v>96</v>
      </c>
    </row>
    <row r="18" spans="2:4" x14ac:dyDescent="0.3">
      <c r="B18" s="3" t="s">
        <v>97</v>
      </c>
    </row>
    <row r="19" spans="2:4" x14ac:dyDescent="0.3">
      <c r="B19" s="1" t="s">
        <v>0</v>
      </c>
      <c r="C19" s="1"/>
      <c r="D19" s="1" t="s">
        <v>1</v>
      </c>
    </row>
    <row r="20" spans="2:4" x14ac:dyDescent="0.3">
      <c r="B20" s="4">
        <f ca="1">D20*RANDBETWEEN(1,50)</f>
        <v>88</v>
      </c>
      <c r="C20" s="1" t="s">
        <v>94</v>
      </c>
      <c r="D20" s="4">
        <f ca="1">RANDBETWEEN(1,10)</f>
        <v>2</v>
      </c>
    </row>
  </sheetData>
  <conditionalFormatting sqref="G3:G12">
    <cfRule type="containsText" dxfId="69" priority="1" operator="containsText" text="Nem jó a megoldás, jobb oldalon láthatod a megoldást">
      <formula>NOT(ISERROR(SEARCH("Nem jó a megoldás, jobb oldalon láthatod a megoldást",G3)))</formula>
    </cfRule>
    <cfRule type="containsText" dxfId="68"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T39"/>
  <sheetViews>
    <sheetView workbookViewId="0">
      <selection activeCell="I41" sqref="I41"/>
    </sheetView>
  </sheetViews>
  <sheetFormatPr defaultRowHeight="15.6" x14ac:dyDescent="0.3"/>
  <cols>
    <col min="1" max="1" width="8.88671875" style="2"/>
    <col min="2" max="2" width="15.4414062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16384" width="8.88671875" style="2"/>
  </cols>
  <sheetData>
    <row r="3" spans="2:20" x14ac:dyDescent="0.3">
      <c r="C3" s="52">
        <v>9</v>
      </c>
      <c r="D3" s="52">
        <v>3</v>
      </c>
      <c r="E3" s="2" t="s">
        <v>94</v>
      </c>
      <c r="F3" s="52">
        <v>4</v>
      </c>
      <c r="G3" s="2" t="s">
        <v>6</v>
      </c>
      <c r="H3" s="53">
        <f>IF(C3/F3&gt;=1,C3/F3-1/F3*MOD(C3,F3),(C3*10+D3)/F3-(1/F3*MOD(C3*10+D3,F3)))</f>
        <v>2</v>
      </c>
      <c r="I3" s="53">
        <f>IF(C3/F3&gt;=1,(C4*10+D4)/F3-1/F3*MOD(C4*10+D4,F3),"")</f>
        <v>3</v>
      </c>
      <c r="L3" s="52">
        <v>1</v>
      </c>
      <c r="M3" s="52">
        <v>5</v>
      </c>
      <c r="N3" s="52">
        <v>3</v>
      </c>
      <c r="O3" s="2" t="s">
        <v>94</v>
      </c>
      <c r="P3" s="52">
        <v>2</v>
      </c>
      <c r="Q3" s="2" t="s">
        <v>6</v>
      </c>
      <c r="R3" s="53">
        <f>IF(L3/P3&gt;=1,L3/P3-1/P3*MOD(L3,P3),(L3*10+M3)/P3-(1/P3*MOD(L3*10+M3,P3)))</f>
        <v>7</v>
      </c>
      <c r="S3" s="53">
        <f>IF(L3/P3&gt;=1,(L4*10+M4)/P3-1/P3*MOD(L4*10+M4,P3),(M4*10+N4)/P3-1/P3*MOD(M4*10+N4,P3))</f>
        <v>6</v>
      </c>
      <c r="T3" s="53" t="str">
        <f>IF(L3/P3&gt;=1,(M5*10+N5)/P3-1/P3*MOD(M5*10+N5,P3),"")</f>
        <v/>
      </c>
    </row>
    <row r="4" spans="2:20" x14ac:dyDescent="0.3">
      <c r="C4" s="2">
        <f>IF(C3/F3&gt;=1,MOD(C3,F3),"")</f>
        <v>1</v>
      </c>
      <c r="D4" s="2">
        <f>IF(C3/F3&gt;=1,D3,MOD(C3*10+D3,F3))</f>
        <v>3</v>
      </c>
      <c r="L4" s="2" t="str">
        <f>IF(L3/P3&gt;=1,MOD(L3,P3),"")</f>
        <v/>
      </c>
      <c r="M4" s="2">
        <f>IF(L3/P3&gt;=1,M3,MOD(L3*10+M3,P3))</f>
        <v>1</v>
      </c>
      <c r="N4" s="2">
        <f>IF(L3/P3&gt;=1,"",N3)</f>
        <v>3</v>
      </c>
    </row>
    <row r="5" spans="2:20" x14ac:dyDescent="0.3">
      <c r="D5" s="54">
        <f>IF(C3/F3&gt;=1,MOD(C4*10+D4,F3),MOD(C3*10+D3,F3))</f>
        <v>1</v>
      </c>
      <c r="M5" s="55" t="str">
        <f>IF(L3/P3&gt;=1,MOD(L4*10+M4,P3),"")</f>
        <v/>
      </c>
      <c r="N5" s="54">
        <f>IF(L3/P3&gt;=1,N3,MOD(M4*10+N4,P3))</f>
        <v>1</v>
      </c>
      <c r="S5" s="53"/>
    </row>
    <row r="6" spans="2:20" x14ac:dyDescent="0.3">
      <c r="N6" s="54">
        <f>IF(L3/P3&gt;=1,MOD(M5*10+N5,P3),N5)</f>
        <v>1</v>
      </c>
    </row>
    <row r="9" spans="2:20" x14ac:dyDescent="0.3">
      <c r="B9" s="2" t="s">
        <v>140</v>
      </c>
      <c r="K9" s="2" t="s">
        <v>140</v>
      </c>
    </row>
    <row r="10" spans="2:20" x14ac:dyDescent="0.3">
      <c r="B10" s="2" t="s">
        <v>155</v>
      </c>
      <c r="C10" s="2">
        <f>C3*10+D3</f>
        <v>93</v>
      </c>
      <c r="K10" s="2" t="s">
        <v>155</v>
      </c>
      <c r="L10" s="2">
        <f>L3*100+M3*10+N3</f>
        <v>153</v>
      </c>
    </row>
    <row r="11" spans="2:20" x14ac:dyDescent="0.3">
      <c r="B11" s="2" t="s">
        <v>156</v>
      </c>
      <c r="C11" s="2">
        <f>F3</f>
        <v>4</v>
      </c>
      <c r="K11" s="2" t="s">
        <v>156</v>
      </c>
      <c r="L11" s="2">
        <f>P3</f>
        <v>2</v>
      </c>
    </row>
    <row r="12" spans="2:20" x14ac:dyDescent="0.3">
      <c r="B12" s="15" t="s">
        <v>157</v>
      </c>
      <c r="C12" s="53">
        <f>C10/C11-1/C11*MOD(C10,C11)</f>
        <v>23</v>
      </c>
      <c r="D12" s="56"/>
      <c r="E12" s="56">
        <f>IF(C3/F3&gt;=1,H3*10+I3+K3,H3)</f>
        <v>23</v>
      </c>
      <c r="K12" s="15" t="s">
        <v>157</v>
      </c>
      <c r="L12" s="53">
        <f>L10/L11-1/L11*MOD(L10,L11)</f>
        <v>76</v>
      </c>
      <c r="M12" s="56"/>
      <c r="N12" s="56">
        <f>IF(L3/P3&gt;=1,R3*100+S3*10+T3,R3*10+S3)</f>
        <v>76</v>
      </c>
    </row>
    <row r="13" spans="2:20" x14ac:dyDescent="0.3">
      <c r="B13" s="15" t="s">
        <v>158</v>
      </c>
      <c r="C13" s="54">
        <f>MOD(C10,C11)</f>
        <v>1</v>
      </c>
      <c r="D13" s="56"/>
      <c r="K13" s="15" t="s">
        <v>158</v>
      </c>
      <c r="L13" s="54">
        <f>MOD(L10,L11)</f>
        <v>1</v>
      </c>
      <c r="M13" s="56"/>
      <c r="N13" s="56"/>
    </row>
    <row r="15" spans="2:20" x14ac:dyDescent="0.3">
      <c r="B15" s="71" t="str">
        <f>IF(C3&gt;9,"Nem egyjegyű számot írtál be egy cellába",IF(D3&gt;9,"Nem egyjegyű számot írtál be egy cellába",IF(F3&gt;9,"Nem egyjegyű számot írtál be egy cellába","")))</f>
        <v/>
      </c>
      <c r="C15" s="71"/>
      <c r="D15" s="71"/>
      <c r="E15" s="71"/>
      <c r="F15" s="71"/>
      <c r="G15" s="71"/>
      <c r="K15" s="71" t="str">
        <f>IF(L3&gt;9,"Nem egyjegyű számot írtál be egy cellába",IF(M3&gt;9,"Nem egyjegyű számot írtál be egy cellába",IF(N3&gt;9,"Nem egyjegyű számot írtál be egy cellába",IF(P3&gt;9,"Nem egyjegyű számot írtál be egy cellába",""))))</f>
        <v/>
      </c>
      <c r="L15" s="71"/>
      <c r="M15" s="71"/>
      <c r="N15" s="71"/>
      <c r="O15" s="71"/>
      <c r="P15" s="71"/>
    </row>
    <row r="16" spans="2:20" x14ac:dyDescent="0.3">
      <c r="B16" s="71" t="str">
        <f>IF(C12*C11+C13=C10,"Jó a számolás","Valami hiba van")</f>
        <v>Jó a számolás</v>
      </c>
      <c r="C16" s="71"/>
      <c r="D16" s="71"/>
      <c r="E16" s="71"/>
      <c r="F16" s="71"/>
      <c r="G16" s="71"/>
      <c r="K16" s="71" t="str">
        <f>IF(L12*L11+L13=L10,"Jó a számolás","Valami hiba van")</f>
        <v>Jó a számolás</v>
      </c>
      <c r="L16" s="71"/>
      <c r="M16" s="71"/>
      <c r="N16" s="71"/>
      <c r="O16" s="71"/>
      <c r="P16" s="71"/>
    </row>
    <row r="18" spans="2:7" x14ac:dyDescent="0.3">
      <c r="B18" s="3" t="s">
        <v>107</v>
      </c>
      <c r="C18" s="3"/>
    </row>
    <row r="19" spans="2:7" x14ac:dyDescent="0.3">
      <c r="B19" s="8"/>
      <c r="C19" s="3" t="s">
        <v>197</v>
      </c>
    </row>
    <row r="20" spans="2:7" x14ac:dyDescent="0.3">
      <c r="B20" s="60" t="s">
        <v>198</v>
      </c>
      <c r="C20" s="3" t="s">
        <v>204</v>
      </c>
    </row>
    <row r="21" spans="2:7" x14ac:dyDescent="0.3">
      <c r="B21" s="61" t="s">
        <v>199</v>
      </c>
      <c r="C21" s="3" t="s">
        <v>200</v>
      </c>
    </row>
    <row r="22" spans="2:7" x14ac:dyDescent="0.3">
      <c r="B22" s="2" t="s">
        <v>207</v>
      </c>
      <c r="C22" s="3" t="s">
        <v>206</v>
      </c>
    </row>
    <row r="23" spans="2:7" x14ac:dyDescent="0.3">
      <c r="B23" s="2" t="s">
        <v>208</v>
      </c>
      <c r="C23" s="3" t="s">
        <v>209</v>
      </c>
    </row>
    <row r="25" spans="2:7" x14ac:dyDescent="0.3">
      <c r="B25" s="71" t="s">
        <v>159</v>
      </c>
      <c r="C25" s="71"/>
      <c r="D25" s="71"/>
      <c r="E25" s="71"/>
      <c r="F25" s="71"/>
      <c r="G25" s="71"/>
    </row>
    <row r="26" spans="2:7" x14ac:dyDescent="0.3">
      <c r="B26" s="39" t="s">
        <v>160</v>
      </c>
      <c r="C26" s="39"/>
      <c r="D26" s="39"/>
    </row>
    <row r="27" spans="2:7" x14ac:dyDescent="0.3">
      <c r="B27" s="3" t="s">
        <v>141</v>
      </c>
      <c r="C27" s="13">
        <f ca="1">C28*RANDBETWEEN(1,10)</f>
        <v>15</v>
      </c>
      <c r="D27" s="3"/>
    </row>
    <row r="28" spans="2:7" x14ac:dyDescent="0.3">
      <c r="B28" s="3" t="s">
        <v>142</v>
      </c>
      <c r="C28" s="13">
        <f ca="1">RANDBETWEEN(2,9)</f>
        <v>5</v>
      </c>
      <c r="D28" s="3"/>
    </row>
    <row r="29" spans="2:7" x14ac:dyDescent="0.3">
      <c r="B29" s="39" t="s">
        <v>161</v>
      </c>
      <c r="C29" s="3"/>
      <c r="D29" s="3"/>
    </row>
    <row r="30" spans="2:7" x14ac:dyDescent="0.3">
      <c r="B30" s="3" t="s">
        <v>141</v>
      </c>
      <c r="C30" s="13">
        <f ca="1">C31*RANDBETWEEN(1,100)</f>
        <v>684</v>
      </c>
      <c r="D30" s="3"/>
    </row>
    <row r="31" spans="2:7" x14ac:dyDescent="0.3">
      <c r="B31" s="3" t="s">
        <v>142</v>
      </c>
      <c r="C31" s="13">
        <f ca="1">RANDBETWEEN(2,9)</f>
        <v>9</v>
      </c>
      <c r="D31" s="3"/>
    </row>
    <row r="33" spans="2:7" x14ac:dyDescent="0.3">
      <c r="B33" s="71" t="s">
        <v>147</v>
      </c>
      <c r="C33" s="71"/>
      <c r="D33" s="71"/>
      <c r="E33" s="71"/>
      <c r="F33" s="71"/>
      <c r="G33" s="71"/>
    </row>
    <row r="34" spans="2:7" x14ac:dyDescent="0.3">
      <c r="B34" s="39" t="s">
        <v>160</v>
      </c>
      <c r="C34" s="39"/>
      <c r="D34" s="39"/>
    </row>
    <row r="35" spans="2:7" x14ac:dyDescent="0.3">
      <c r="B35" s="3" t="s">
        <v>141</v>
      </c>
      <c r="C35" s="13">
        <f ca="1">RANDBETWEEN(10,100)</f>
        <v>25</v>
      </c>
      <c r="D35" s="3"/>
    </row>
    <row r="36" spans="2:7" x14ac:dyDescent="0.3">
      <c r="B36" s="3" t="s">
        <v>142</v>
      </c>
      <c r="C36" s="13">
        <f ca="1">RANDBETWEEN(2,9)</f>
        <v>3</v>
      </c>
      <c r="D36" s="3"/>
    </row>
    <row r="37" spans="2:7" x14ac:dyDescent="0.3">
      <c r="B37" s="39" t="s">
        <v>161</v>
      </c>
      <c r="C37" s="3"/>
      <c r="D37" s="3"/>
    </row>
    <row r="38" spans="2:7" x14ac:dyDescent="0.3">
      <c r="B38" s="3" t="s">
        <v>141</v>
      </c>
      <c r="C38" s="13">
        <f ca="1">RANDBETWEEN(100,1000)</f>
        <v>553</v>
      </c>
      <c r="D38" s="3"/>
    </row>
    <row r="39" spans="2:7" x14ac:dyDescent="0.3">
      <c r="B39" s="3" t="s">
        <v>142</v>
      </c>
      <c r="C39" s="13">
        <f ca="1">RANDBETWEEN(2,9)</f>
        <v>3</v>
      </c>
      <c r="D39" s="3"/>
    </row>
  </sheetData>
  <mergeCells count="6">
    <mergeCell ref="B25:G25"/>
    <mergeCell ref="B33:G33"/>
    <mergeCell ref="B15:G15"/>
    <mergeCell ref="K15:P15"/>
    <mergeCell ref="B16:G16"/>
    <mergeCell ref="K16:P16"/>
  </mergeCells>
  <conditionalFormatting sqref="B16">
    <cfRule type="containsText" dxfId="67" priority="12" operator="containsText" text="Valami hiba van">
      <formula>NOT(ISERROR(SEARCH("Valami hiba van",B16)))</formula>
    </cfRule>
    <cfRule type="containsText" dxfId="66" priority="13" operator="containsText" text="Jó a számolás">
      <formula>NOT(ISERROR(SEARCH("Jó a számolás",B16)))</formula>
    </cfRule>
  </conditionalFormatting>
  <conditionalFormatting sqref="B15">
    <cfRule type="containsText" dxfId="65" priority="11" operator="containsText" text="Nem egyjegyű számot írtál be egy cellába">
      <formula>NOT(ISERROR(SEARCH("Nem egyjegyű számot írtál be egy cellába",B15)))</formula>
    </cfRule>
  </conditionalFormatting>
  <conditionalFormatting sqref="K16">
    <cfRule type="containsText" dxfId="64" priority="9" operator="containsText" text="Valami hiba van">
      <formula>NOT(ISERROR(SEARCH("Valami hiba van",K16)))</formula>
    </cfRule>
    <cfRule type="containsText" dxfId="63" priority="10" operator="containsText" text="Jó a számolás">
      <formula>NOT(ISERROR(SEARCH("Jó a számolás",K16)))</formula>
    </cfRule>
  </conditionalFormatting>
  <conditionalFormatting sqref="K15">
    <cfRule type="containsText" dxfId="62" priority="8" operator="containsText" text="Nem egyjegyű számot írtál be egy cellába">
      <formula>NOT(ISERROR(SEARCH("Nem egyjegyű számot írtál be egy cellába",K15)))</formula>
    </cfRule>
  </conditionalFormatting>
  <conditionalFormatting sqref="D5">
    <cfRule type="cellIs" dxfId="61" priority="4" operator="greaterThan">
      <formula>"HA($B$3/$E$3&gt;=1"</formula>
    </cfRule>
  </conditionalFormatting>
  <conditionalFormatting sqref="N6">
    <cfRule type="notContainsBlanks" dxfId="60" priority="3">
      <formula>LEN(TRIM(N6))&gt;0</formula>
    </cfRule>
  </conditionalFormatting>
  <conditionalFormatting sqref="N5">
    <cfRule type="notContainsBlanks" dxfId="59" priority="14">
      <formula>LEN(TRIM(N5))&gt;0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5"/>
  <sheetViews>
    <sheetView workbookViewId="0">
      <selection activeCell="G43" sqref="G43"/>
    </sheetView>
  </sheetViews>
  <sheetFormatPr defaultRowHeight="15.6" x14ac:dyDescent="0.3"/>
  <cols>
    <col min="1" max="1" width="8.88671875" style="3"/>
    <col min="2" max="2" width="10.6640625" style="3" customWidth="1"/>
    <col min="3" max="3" width="8.88671875" style="3"/>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107</v>
      </c>
    </row>
    <row r="17" spans="2:4" x14ac:dyDescent="0.3">
      <c r="B17" s="8"/>
      <c r="C17" s="3" t="s">
        <v>23</v>
      </c>
    </row>
    <row r="18" spans="2:4" x14ac:dyDescent="0.3">
      <c r="B18" s="9"/>
      <c r="C18" s="3" t="s">
        <v>24</v>
      </c>
    </row>
    <row r="20" spans="2:4" x14ac:dyDescent="0.3">
      <c r="B20" s="3" t="s">
        <v>25</v>
      </c>
      <c r="C20" s="3" t="s">
        <v>26</v>
      </c>
      <c r="D20" s="3" t="s">
        <v>192</v>
      </c>
    </row>
    <row r="21" spans="2:4" x14ac:dyDescent="0.3">
      <c r="C21" s="3" t="s">
        <v>27</v>
      </c>
      <c r="D21" s="3" t="s">
        <v>192</v>
      </c>
    </row>
    <row r="22" spans="2:4" x14ac:dyDescent="0.3">
      <c r="C22" s="3" t="s">
        <v>6</v>
      </c>
      <c r="D22" s="3" t="s">
        <v>193</v>
      </c>
    </row>
    <row r="23" spans="2:4" x14ac:dyDescent="0.3">
      <c r="C23" s="3" t="s">
        <v>28</v>
      </c>
    </row>
    <row r="25" spans="2:4" x14ac:dyDescent="0.3">
      <c r="B25" s="3" t="s">
        <v>10</v>
      </c>
    </row>
    <row r="26" spans="2:4" x14ac:dyDescent="0.3">
      <c r="B26" s="1" t="s">
        <v>0</v>
      </c>
      <c r="C26" s="1"/>
      <c r="D26" s="1" t="s">
        <v>1</v>
      </c>
    </row>
    <row r="27" spans="2:4" x14ac:dyDescent="0.3">
      <c r="B27" s="4">
        <f ca="1">RANDBETWEEN(1,20)</f>
        <v>17</v>
      </c>
      <c r="C27" s="5"/>
      <c r="D27" s="4">
        <f ca="1">RANDBETWEEN(1,20)</f>
        <v>9</v>
      </c>
    </row>
    <row r="29" spans="2:4" x14ac:dyDescent="0.3">
      <c r="B29" s="3" t="s">
        <v>11</v>
      </c>
    </row>
    <row r="30" spans="2:4" x14ac:dyDescent="0.3">
      <c r="B30" s="1" t="s">
        <v>0</v>
      </c>
      <c r="C30" s="1"/>
      <c r="D30" s="1" t="s">
        <v>1</v>
      </c>
    </row>
    <row r="31" spans="2:4" x14ac:dyDescent="0.3">
      <c r="B31" s="4">
        <f ca="1">RANDBETWEEN(1,99)</f>
        <v>56</v>
      </c>
      <c r="C31" s="5"/>
      <c r="D31" s="4">
        <f ca="1">RANDBETWEEN(1,99)</f>
        <v>43</v>
      </c>
    </row>
    <row r="33" spans="2:4" x14ac:dyDescent="0.3">
      <c r="B33" s="3" t="s">
        <v>97</v>
      </c>
    </row>
    <row r="34" spans="2:4" x14ac:dyDescent="0.3">
      <c r="B34" s="1" t="s">
        <v>0</v>
      </c>
      <c r="C34" s="1"/>
      <c r="D34" s="1" t="s">
        <v>1</v>
      </c>
    </row>
    <row r="35" spans="2:4" x14ac:dyDescent="0.3">
      <c r="B35" s="4">
        <f ca="1">RANDBETWEEN(1,999)</f>
        <v>743</v>
      </c>
      <c r="C35" s="5"/>
      <c r="D35" s="4">
        <f ca="1">RANDBETWEEN(1,999)</f>
        <v>878</v>
      </c>
    </row>
  </sheetData>
  <conditionalFormatting sqref="E5:E14">
    <cfRule type="containsText" dxfId="58" priority="1" operator="containsText" text="Nem jó a megoldás">
      <formula>NOT(ISERROR(SEARCH("Nem jó a megoldás",E5)))</formula>
    </cfRule>
    <cfRule type="containsText" dxfId="5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1"/>
  <sheetViews>
    <sheetView topLeftCell="A2" workbookViewId="0">
      <selection activeCell="C36" sqref="C35:C36"/>
    </sheetView>
  </sheetViews>
  <sheetFormatPr defaultRowHeight="15.6" x14ac:dyDescent="0.3"/>
  <cols>
    <col min="1" max="1" width="8.88671875" style="3"/>
    <col min="2" max="2" width="10.6640625" style="3" customWidth="1"/>
    <col min="3" max="3" width="8.88671875" style="3"/>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G14"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si="0"/>
        <v>&lt;</v>
      </c>
      <c r="H6" s="15" t="str">
        <f t="shared" ref="H6:H14" si="2">IF(ISBLANK(D6)=FALSE,IF(AND(B6-E6&gt;0,D6=B6-E6),"Helyes a beírt szám",IF(AND(B6-E6&lt;0,D6=E6-B6),"Helyes a beírt szám",IF(AND(B6-E6=0,D6=0),"Helyes a beírt szám","Nem helyes a beírt szám"))),"")</f>
        <v>Nem helyes a beírt szám</v>
      </c>
      <c r="I6" s="15">
        <f t="shared" ref="I6:I14" si="3">IF(ISBLANK(D6)=FALSE,IF(AND(B6-E6&gt;0,D6=B6-E6),"",IF(AND(B6-E6&lt;0,D6=E6-B6),"",IF(AND(B6-E6=0,C6="="),"",ABS(B6-E6)))),"")</f>
        <v>3</v>
      </c>
    </row>
    <row r="7" spans="2:9" x14ac:dyDescent="0.3">
      <c r="B7" s="13"/>
      <c r="C7" s="5"/>
      <c r="D7" s="16"/>
      <c r="E7" s="13"/>
      <c r="F7" s="14" t="str">
        <f t="shared" si="1"/>
        <v/>
      </c>
      <c r="G7" s="15" t="str">
        <f t="shared" si="0"/>
        <v/>
      </c>
      <c r="H7" s="15" t="str">
        <f t="shared" si="2"/>
        <v/>
      </c>
      <c r="I7" s="15" t="str">
        <f t="shared" si="3"/>
        <v/>
      </c>
    </row>
    <row r="8" spans="2:9" x14ac:dyDescent="0.3">
      <c r="B8" s="13"/>
      <c r="C8" s="5"/>
      <c r="D8" s="16"/>
      <c r="E8" s="13"/>
      <c r="F8" s="14" t="str">
        <f t="shared" si="1"/>
        <v/>
      </c>
      <c r="G8" s="15" t="str">
        <f t="shared" si="0"/>
        <v/>
      </c>
      <c r="H8" s="15" t="str">
        <f t="shared" si="2"/>
        <v/>
      </c>
      <c r="I8" s="15" t="str">
        <f t="shared" si="3"/>
        <v/>
      </c>
    </row>
    <row r="9" spans="2:9" x14ac:dyDescent="0.3">
      <c r="B9" s="13"/>
      <c r="C9" s="5"/>
      <c r="D9" s="16"/>
      <c r="E9" s="13"/>
      <c r="F9" s="14" t="str">
        <f t="shared" si="1"/>
        <v/>
      </c>
      <c r="G9" s="15" t="str">
        <f t="shared" si="0"/>
        <v/>
      </c>
      <c r="H9" s="15" t="str">
        <f t="shared" si="2"/>
        <v/>
      </c>
      <c r="I9" s="15" t="str">
        <f t="shared" si="3"/>
        <v/>
      </c>
    </row>
    <row r="10" spans="2:9" x14ac:dyDescent="0.3">
      <c r="B10" s="13"/>
      <c r="C10" s="5"/>
      <c r="D10" s="16"/>
      <c r="E10" s="13"/>
      <c r="F10" s="14" t="str">
        <f t="shared" si="1"/>
        <v/>
      </c>
      <c r="G10" s="15" t="str">
        <f t="shared" si="0"/>
        <v/>
      </c>
      <c r="H10" s="15" t="str">
        <f t="shared" si="2"/>
        <v/>
      </c>
      <c r="I10" s="15" t="str">
        <f t="shared" si="3"/>
        <v/>
      </c>
    </row>
    <row r="11" spans="2:9" x14ac:dyDescent="0.3">
      <c r="B11" s="13"/>
      <c r="C11" s="5"/>
      <c r="D11" s="16"/>
      <c r="E11" s="13"/>
      <c r="F11" s="14" t="str">
        <f t="shared" si="1"/>
        <v/>
      </c>
      <c r="G11" s="15" t="str">
        <f t="shared" si="0"/>
        <v/>
      </c>
      <c r="H11" s="15" t="str">
        <f t="shared" si="2"/>
        <v/>
      </c>
      <c r="I11" s="15" t="str">
        <f t="shared" si="3"/>
        <v/>
      </c>
    </row>
    <row r="12" spans="2:9" x14ac:dyDescent="0.3">
      <c r="B12" s="13"/>
      <c r="C12" s="5"/>
      <c r="D12" s="16"/>
      <c r="E12" s="13"/>
      <c r="F12" s="14" t="str">
        <f t="shared" si="1"/>
        <v/>
      </c>
      <c r="G12" s="15" t="str">
        <f t="shared" si="0"/>
        <v/>
      </c>
      <c r="H12" s="15" t="str">
        <f t="shared" si="2"/>
        <v/>
      </c>
      <c r="I12" s="15" t="str">
        <f t="shared" si="3"/>
        <v/>
      </c>
    </row>
    <row r="13" spans="2:9" x14ac:dyDescent="0.3">
      <c r="B13" s="13"/>
      <c r="C13" s="5"/>
      <c r="D13" s="16"/>
      <c r="E13" s="13"/>
      <c r="F13" s="14" t="str">
        <f t="shared" si="1"/>
        <v/>
      </c>
      <c r="G13" s="15" t="str">
        <f t="shared" si="0"/>
        <v/>
      </c>
      <c r="H13" s="15" t="str">
        <f t="shared" si="2"/>
        <v/>
      </c>
      <c r="I13" s="15" t="str">
        <f t="shared" si="3"/>
        <v/>
      </c>
    </row>
    <row r="14" spans="2:9" x14ac:dyDescent="0.3">
      <c r="B14" s="13"/>
      <c r="C14" s="5"/>
      <c r="D14" s="16"/>
      <c r="E14" s="13"/>
      <c r="F14" s="14" t="str">
        <f t="shared" si="1"/>
        <v/>
      </c>
      <c r="G14" s="15" t="str">
        <f t="shared" si="0"/>
        <v/>
      </c>
      <c r="H14" s="15" t="str">
        <f t="shared" si="2"/>
        <v/>
      </c>
      <c r="I14" s="15" t="str">
        <f t="shared" si="3"/>
        <v/>
      </c>
    </row>
    <row r="15" spans="2:9" x14ac:dyDescent="0.3">
      <c r="I15" s="2" t="str">
        <f t="shared" ref="I15" si="4">IF(ISBLANK(C15)=FALSE,IF(AND(B15-E15&gt;0,D15=B15-E15),"",IF(AND(B15-E15&lt;0,D15=E15-B15),"",IF(AND(B15-E15=0,C15="="),"",ABS(B15-E15)))),"")</f>
        <v/>
      </c>
    </row>
    <row r="16" spans="2:9" x14ac:dyDescent="0.3">
      <c r="B16" s="3" t="s">
        <v>107</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192</v>
      </c>
    </row>
    <row r="27" spans="2:5" x14ac:dyDescent="0.3">
      <c r="C27" s="3" t="s">
        <v>27</v>
      </c>
      <c r="D27" s="3" t="s">
        <v>192</v>
      </c>
    </row>
    <row r="28" spans="2:5" x14ac:dyDescent="0.3">
      <c r="C28" s="3" t="s">
        <v>6</v>
      </c>
      <c r="D28" s="3" t="s">
        <v>193</v>
      </c>
    </row>
    <row r="29" spans="2:5" x14ac:dyDescent="0.3">
      <c r="C29" s="3" t="s">
        <v>28</v>
      </c>
    </row>
    <row r="31" spans="2:5" x14ac:dyDescent="0.3">
      <c r="B31" s="3" t="s">
        <v>92</v>
      </c>
    </row>
    <row r="32" spans="2:5" x14ac:dyDescent="0.3">
      <c r="B32" s="1" t="s">
        <v>0</v>
      </c>
      <c r="C32" s="1"/>
      <c r="E32" s="1" t="s">
        <v>1</v>
      </c>
    </row>
    <row r="33" spans="2:5" x14ac:dyDescent="0.3">
      <c r="B33" s="4">
        <f ca="1">RANDBETWEEN(1,9)</f>
        <v>7</v>
      </c>
      <c r="C33" s="5"/>
      <c r="D33" s="16"/>
      <c r="E33" s="4">
        <f ca="1">RANDBETWEEN(1,9)</f>
        <v>9</v>
      </c>
    </row>
    <row r="35" spans="2:5" x14ac:dyDescent="0.3">
      <c r="B35" s="3" t="s">
        <v>11</v>
      </c>
    </row>
    <row r="36" spans="2:5" x14ac:dyDescent="0.3">
      <c r="B36" s="1" t="s">
        <v>0</v>
      </c>
      <c r="C36" s="1"/>
      <c r="E36" s="1" t="s">
        <v>1</v>
      </c>
    </row>
    <row r="37" spans="2:5" x14ac:dyDescent="0.3">
      <c r="B37" s="4">
        <f ca="1">RANDBETWEEN(1,99)</f>
        <v>21</v>
      </c>
      <c r="C37" s="5"/>
      <c r="D37" s="16"/>
      <c r="E37" s="4">
        <f ca="1">RANDBETWEEN(1,99)</f>
        <v>73</v>
      </c>
    </row>
    <row r="39" spans="2:5" x14ac:dyDescent="0.3">
      <c r="B39" s="3" t="s">
        <v>97</v>
      </c>
    </row>
    <row r="40" spans="2:5" x14ac:dyDescent="0.3">
      <c r="B40" s="1" t="s">
        <v>0</v>
      </c>
      <c r="C40" s="1"/>
      <c r="E40" s="1" t="s">
        <v>1</v>
      </c>
    </row>
    <row r="41" spans="2:5" x14ac:dyDescent="0.3">
      <c r="B41" s="4">
        <f ca="1">RANDBETWEEN(1,999)</f>
        <v>783</v>
      </c>
      <c r="C41" s="5"/>
      <c r="D41" s="16"/>
      <c r="E41" s="4">
        <f ca="1">RANDBETWEEN(1,999)</f>
        <v>988</v>
      </c>
    </row>
  </sheetData>
  <conditionalFormatting sqref="F5:F14">
    <cfRule type="containsText" dxfId="56" priority="5" operator="containsText" text="Nem jó a jel">
      <formula>NOT(ISERROR(SEARCH("Nem jó a jel",F5)))</formula>
    </cfRule>
    <cfRule type="containsText" dxfId="55" priority="6" operator="containsText" text="Helyes a jel">
      <formula>NOT(ISERROR(SEARCH("Helyes a jel",F5)))</formula>
    </cfRule>
  </conditionalFormatting>
  <conditionalFormatting sqref="H5:H14">
    <cfRule type="containsText" dxfId="54" priority="1" operator="containsText" text="Nem helyes a beírt szám">
      <formula>NOT(ISERROR(SEARCH("Nem helyes a beírt szám",H5)))</formula>
    </cfRule>
    <cfRule type="containsText" dxfId="5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94B9-AEB7-47D9-89ED-E637F3DF9E75}">
  <sheetPr codeName="Munka15"/>
  <dimension ref="B2:E33"/>
  <sheetViews>
    <sheetView workbookViewId="0">
      <selection activeCell="D27" sqref="D27"/>
    </sheetView>
  </sheetViews>
  <sheetFormatPr defaultRowHeight="15.6" x14ac:dyDescent="0.3"/>
  <cols>
    <col min="1" max="1" width="8.88671875" style="3"/>
    <col min="2" max="2" width="16.6640625" style="3" customWidth="1"/>
    <col min="3" max="3" width="13.21875" style="3" customWidth="1"/>
    <col min="4" max="4" width="52.109375" style="3" bestFit="1" customWidth="1"/>
    <col min="5" max="5" width="17.6640625" style="3" customWidth="1"/>
    <col min="6" max="16384" width="8.88671875" style="3"/>
  </cols>
  <sheetData>
    <row r="2" spans="2:5" x14ac:dyDescent="0.3">
      <c r="B2" s="3" t="s">
        <v>40</v>
      </c>
    </row>
    <row r="4" spans="2:5" x14ac:dyDescent="0.3">
      <c r="B4" s="32" t="s">
        <v>41</v>
      </c>
      <c r="C4" s="21" t="s">
        <v>42</v>
      </c>
      <c r="D4" s="1" t="s">
        <v>3</v>
      </c>
      <c r="E4" s="2" t="s">
        <v>4</v>
      </c>
    </row>
    <row r="5" spans="2:5" x14ac:dyDescent="0.3">
      <c r="B5" s="4">
        <v>12</v>
      </c>
      <c r="C5" s="5" t="s">
        <v>220</v>
      </c>
      <c r="D5" s="1" t="str">
        <f>IF(ISBLANK(C5)=FALSE,IF(C5=ROMAN(B5),"Helyes a megoldás","Nem jó a megoldás, jobb oldalon láthatod a megoldást"),"")</f>
        <v>Helyes a megoldás</v>
      </c>
      <c r="E5" s="6" t="str">
        <f>IF(ISBLANK(C5)=FALSE,IF(D5="Nem jó a megoldás, jobb oldalon láthatod a megoldást",ROMAN(B5),IF(D5="Helyes a megoldás","")),"")</f>
        <v/>
      </c>
    </row>
    <row r="6" spans="2:5" x14ac:dyDescent="0.3">
      <c r="B6" s="4">
        <v>21</v>
      </c>
      <c r="C6" s="5" t="s">
        <v>221</v>
      </c>
      <c r="D6" s="1" t="str">
        <f t="shared" ref="D6:D14" si="0">IF(ISBLANK(C6)=FALSE,IF(C6=ROMAN(B6),"Helyes a megoldás","Nem jó a megoldás, jobb oldalon láthatod a megoldást"),"")</f>
        <v>Nem jó a megoldás, jobb oldalon láthatod a megoldást</v>
      </c>
      <c r="E6" s="6" t="str">
        <f t="shared" ref="E6:E14" si="1">IF(ISBLANK(C6)=FALSE,IF(D6="Nem jó a megoldás, jobb oldalon láthatod a megoldást",ROMAN(B6),IF(D6="Helyes a megoldás","")),"")</f>
        <v>XXI</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 t="shared" si="0"/>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row>
    <row r="17" spans="2:3" x14ac:dyDescent="0.3">
      <c r="B17" s="8"/>
      <c r="C17" s="3" t="s">
        <v>43</v>
      </c>
    </row>
    <row r="18" spans="2:3" x14ac:dyDescent="0.3">
      <c r="B18" s="9"/>
      <c r="C18" s="3" t="s">
        <v>44</v>
      </c>
    </row>
    <row r="20" spans="2:3" x14ac:dyDescent="0.3">
      <c r="B20" s="2" t="s">
        <v>41</v>
      </c>
      <c r="C20" s="2" t="s">
        <v>42</v>
      </c>
    </row>
    <row r="21" spans="2:3" x14ac:dyDescent="0.3">
      <c r="B21" s="2" t="s">
        <v>45</v>
      </c>
      <c r="C21" s="2">
        <v>1</v>
      </c>
    </row>
    <row r="22" spans="2:3" x14ac:dyDescent="0.3">
      <c r="B22" s="2" t="s">
        <v>46</v>
      </c>
      <c r="C22" s="2">
        <v>5</v>
      </c>
    </row>
    <row r="23" spans="2:3" x14ac:dyDescent="0.3">
      <c r="B23" s="2" t="s">
        <v>47</v>
      </c>
      <c r="C23" s="2">
        <v>10</v>
      </c>
    </row>
    <row r="24" spans="2:3" x14ac:dyDescent="0.3">
      <c r="B24" s="2" t="s">
        <v>99</v>
      </c>
      <c r="C24" s="2">
        <v>50</v>
      </c>
    </row>
    <row r="25" spans="2:3" x14ac:dyDescent="0.3">
      <c r="B25" s="2" t="s">
        <v>100</v>
      </c>
      <c r="C25" s="2">
        <v>100</v>
      </c>
    </row>
    <row r="26" spans="2:3" x14ac:dyDescent="0.3">
      <c r="B26" s="2" t="s">
        <v>109</v>
      </c>
      <c r="C26" s="2">
        <v>500</v>
      </c>
    </row>
    <row r="27" spans="2:3" x14ac:dyDescent="0.3">
      <c r="B27" s="2" t="s">
        <v>110</v>
      </c>
      <c r="C27" s="2">
        <v>1000</v>
      </c>
    </row>
    <row r="29" spans="2:3" x14ac:dyDescent="0.3">
      <c r="B29" s="3" t="s">
        <v>10</v>
      </c>
    </row>
    <row r="30" spans="2:3" x14ac:dyDescent="0.3">
      <c r="B30" s="4">
        <f ca="1">RANDBETWEEN(1,20)</f>
        <v>18</v>
      </c>
    </row>
    <row r="32" spans="2:3" x14ac:dyDescent="0.3">
      <c r="B32" s="3" t="s">
        <v>11</v>
      </c>
    </row>
    <row r="33" spans="2:2" x14ac:dyDescent="0.3">
      <c r="B33" s="4">
        <f ca="1">RANDBETWEEN(1,100)</f>
        <v>88</v>
      </c>
    </row>
  </sheetData>
  <conditionalFormatting sqref="D5:D14">
    <cfRule type="containsText" dxfId="52" priority="1" operator="containsText" text="Nem jó a megoldás, jobb oldalon láthatod a megoldást">
      <formula>NOT(ISERROR(SEARCH("Nem jó a megoldás, jobb oldalon láthatod a megoldást",D5)))</formula>
    </cfRule>
    <cfRule type="containsText" dxfId="51" priority="2" operator="containsText" text="Helyes a megoldás">
      <formula>NOT(ISERROR(SEARCH("Helyes a megoldás",D5)))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2959-7EA3-4EE4-9EF4-3D59F3976753}">
  <sheetPr codeName="Munka16"/>
  <dimension ref="B2:E33"/>
  <sheetViews>
    <sheetView workbookViewId="0">
      <selection activeCell="C36" sqref="C36"/>
    </sheetView>
  </sheetViews>
  <sheetFormatPr defaultRowHeight="15.6" x14ac:dyDescent="0.3"/>
  <cols>
    <col min="1" max="1" width="8.88671875" style="3"/>
    <col min="2" max="2" width="16.88671875" style="3" customWidth="1"/>
    <col min="3" max="3" width="13.21875" style="3" customWidth="1"/>
    <col min="4" max="4" width="52.109375" style="3" bestFit="1" customWidth="1"/>
    <col min="5" max="5" width="17.6640625" style="3" customWidth="1"/>
    <col min="6" max="16384" width="8.88671875" style="3"/>
  </cols>
  <sheetData>
    <row r="2" spans="2:5" x14ac:dyDescent="0.3">
      <c r="B2" s="3" t="s">
        <v>48</v>
      </c>
    </row>
    <row r="4" spans="2:5" x14ac:dyDescent="0.3">
      <c r="B4" s="21" t="s">
        <v>42</v>
      </c>
      <c r="C4" s="32" t="s">
        <v>41</v>
      </c>
      <c r="D4" s="1" t="s">
        <v>3</v>
      </c>
      <c r="E4" s="2" t="s">
        <v>4</v>
      </c>
    </row>
    <row r="5" spans="2:5" x14ac:dyDescent="0.3">
      <c r="B5" s="4" t="s">
        <v>222</v>
      </c>
      <c r="C5" s="5">
        <v>14</v>
      </c>
      <c r="D5" s="1" t="str">
        <f>IF(ISBLANK(C5)=FALSE,IF(C5=_xlfn.ARABIC(B5),"Helyes a megoldás","Nem jó a megoldás, jobb oldalon láthatod a megoldást"),"")</f>
        <v>Helyes a megoldás</v>
      </c>
      <c r="E5" s="6" t="str">
        <f>IF(ISBLANK(C5)=FALSE,IF(D5="Nem jó a megoldás, jobb oldalon láthatod a megoldást",_xlfn.ARABIC(B5),IF(D5="Helyes a megoldás","")),"")</f>
        <v/>
      </c>
    </row>
    <row r="6" spans="2:5" x14ac:dyDescent="0.3">
      <c r="B6" s="4" t="s">
        <v>223</v>
      </c>
      <c r="C6" s="5">
        <v>15</v>
      </c>
      <c r="D6" s="1" t="str">
        <f t="shared" ref="D6:D14" si="0">IF(ISBLANK(C6)=FALSE,IF(C6=_xlfn.ARABIC(B6),"Helyes a megoldás","Nem jó a megoldás, jobb oldalon láthatod a megoldást"),"")</f>
        <v>Nem jó a megoldás, jobb oldalon láthatod a megoldást</v>
      </c>
      <c r="E6" s="6">
        <f t="shared" ref="E6:E14" si="1">IF(ISBLANK(C6)=FALSE,IF(D6="Nem jó a megoldás, jobb oldalon láthatod a megoldást",_xlfn.ARABIC(B6),IF(D6="Helyes a megoldás","")),"")</f>
        <v>17</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IF(ISBLANK(C11)=FALSE,IF(C11=_xlfn.ARABIC(B11),"Helyes a megoldás","Nem jó a megoldás, jobb oldalon láthatod a megoldást"),"")</f>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row>
    <row r="17" spans="2:3" x14ac:dyDescent="0.3">
      <c r="B17" s="8"/>
      <c r="C17" s="3" t="s">
        <v>44</v>
      </c>
    </row>
    <row r="18" spans="2:3" x14ac:dyDescent="0.3">
      <c r="B18" s="9"/>
      <c r="C18" s="3" t="s">
        <v>43</v>
      </c>
    </row>
    <row r="20" spans="2:3" x14ac:dyDescent="0.3">
      <c r="B20" s="2" t="s">
        <v>41</v>
      </c>
      <c r="C20" s="2" t="s">
        <v>42</v>
      </c>
    </row>
    <row r="21" spans="2:3" x14ac:dyDescent="0.3">
      <c r="B21" s="2" t="s">
        <v>45</v>
      </c>
      <c r="C21" s="2">
        <v>1</v>
      </c>
    </row>
    <row r="22" spans="2:3" x14ac:dyDescent="0.3">
      <c r="B22" s="2" t="s">
        <v>46</v>
      </c>
      <c r="C22" s="2">
        <v>5</v>
      </c>
    </row>
    <row r="23" spans="2:3" x14ac:dyDescent="0.3">
      <c r="B23" s="2" t="s">
        <v>47</v>
      </c>
      <c r="C23" s="2">
        <v>10</v>
      </c>
    </row>
    <row r="24" spans="2:3" x14ac:dyDescent="0.3">
      <c r="B24" s="2" t="s">
        <v>99</v>
      </c>
      <c r="C24" s="2">
        <v>50</v>
      </c>
    </row>
    <row r="25" spans="2:3" x14ac:dyDescent="0.3">
      <c r="B25" s="2" t="s">
        <v>100</v>
      </c>
      <c r="C25" s="2">
        <v>100</v>
      </c>
    </row>
    <row r="26" spans="2:3" x14ac:dyDescent="0.3">
      <c r="B26" s="2" t="s">
        <v>109</v>
      </c>
      <c r="C26" s="2">
        <v>500</v>
      </c>
    </row>
    <row r="27" spans="2:3" x14ac:dyDescent="0.3">
      <c r="B27" s="2" t="s">
        <v>110</v>
      </c>
      <c r="C27" s="2">
        <v>1000</v>
      </c>
    </row>
    <row r="29" spans="2:3" x14ac:dyDescent="0.3">
      <c r="B29" s="3" t="s">
        <v>10</v>
      </c>
    </row>
    <row r="30" spans="2:3" x14ac:dyDescent="0.3">
      <c r="B30" s="4">
        <f ca="1">RANDBETWEEN(1,20)</f>
        <v>20</v>
      </c>
    </row>
    <row r="32" spans="2:3" x14ac:dyDescent="0.3">
      <c r="B32" s="3" t="s">
        <v>11</v>
      </c>
    </row>
    <row r="33" spans="2:2" x14ac:dyDescent="0.3">
      <c r="B33" s="4">
        <f ca="1">RANDBETWEEN(1,100)</f>
        <v>33</v>
      </c>
    </row>
  </sheetData>
  <conditionalFormatting sqref="D5:D14">
    <cfRule type="containsText" dxfId="50" priority="1" operator="containsText" text="Nem jó a megoldás, jobb oldalon láthatod a megoldást">
      <formula>NOT(ISERROR(SEARCH("Nem jó a megoldás, jobb oldalon láthatod a megoldást",D5)))</formula>
    </cfRule>
    <cfRule type="containsText" dxfId="49" priority="2" operator="containsText" text="Helyes a megoldás">
      <formula>NOT(ISERROR(SEARCH("Helyes a megoldás",D5)))</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J28"/>
  <sheetViews>
    <sheetView workbookViewId="0">
      <selection activeCell="H28" sqref="H28"/>
    </sheetView>
  </sheetViews>
  <sheetFormatPr defaultRowHeight="15.6" x14ac:dyDescent="0.3"/>
  <cols>
    <col min="1" max="2" width="8.88671875" style="3"/>
    <col min="3" max="3" width="14.21875" style="3" customWidth="1"/>
    <col min="4" max="4" width="11" style="3" customWidth="1"/>
    <col min="5" max="5" width="12.77734375" style="3" customWidth="1"/>
    <col min="6" max="7" width="8.88671875" style="3"/>
    <col min="8" max="10" width="17.109375" style="3" bestFit="1" customWidth="1"/>
    <col min="11" max="16384" width="8.88671875" style="3"/>
  </cols>
  <sheetData>
    <row r="2" spans="2:10" x14ac:dyDescent="0.3">
      <c r="G2" s="63" t="s">
        <v>4</v>
      </c>
      <c r="H2" s="63"/>
      <c r="I2" s="63"/>
      <c r="J2" s="63"/>
    </row>
    <row r="3" spans="2:10" x14ac:dyDescent="0.3">
      <c r="B3" s="21" t="s">
        <v>37</v>
      </c>
      <c r="C3" s="34" t="s">
        <v>101</v>
      </c>
      <c r="D3" s="22" t="s">
        <v>49</v>
      </c>
      <c r="E3" s="24" t="s">
        <v>50</v>
      </c>
      <c r="G3" s="21" t="s">
        <v>37</v>
      </c>
      <c r="H3" s="34" t="s">
        <v>101</v>
      </c>
      <c r="I3" s="22" t="s">
        <v>49</v>
      </c>
      <c r="J3" s="24" t="s">
        <v>50</v>
      </c>
    </row>
    <row r="4" spans="2:10" x14ac:dyDescent="0.3">
      <c r="B4" s="20">
        <v>537</v>
      </c>
      <c r="C4" s="34">
        <v>5</v>
      </c>
      <c r="D4" s="22">
        <v>3</v>
      </c>
      <c r="E4" s="23">
        <v>7</v>
      </c>
      <c r="G4" s="20">
        <f t="shared" ref="G4:G13" si="0">IF(ISBLANK(B4)=FALSE,B4,"")</f>
        <v>537</v>
      </c>
      <c r="H4" s="33" t="str">
        <f t="shared" ref="H4:H13" si="1">IF(ISBLANK(C4)=FALSE,IF(C4=(MOD(B4,1000)-MOD(B4,100))/100,"Helyes megoldás",(MOD(B4,1000)-MOD(B4,100))/100),"")</f>
        <v>Helyes megoldás</v>
      </c>
      <c r="I4" s="33" t="str">
        <f t="shared" ref="I4:I13" si="2">IF(ISBLANK(D4)=FALSE,IF(D4=(MOD(B4,100)-MOD(B4,10))/10,"Helyes megoldás",(MOD(B4,100)-MOD(B4,10))/10),"")</f>
        <v>Helyes megoldás</v>
      </c>
      <c r="J4" s="33" t="str">
        <f t="shared" ref="J4:J13" si="3">IF(ISBLANK(E4)=FALSE,IF(E4=MOD(B4,10),"Helyes megoldás",MOD(B4,10)),"")</f>
        <v>Helyes megoldás</v>
      </c>
    </row>
    <row r="5" spans="2:10" x14ac:dyDescent="0.3">
      <c r="B5" s="20">
        <v>953</v>
      </c>
      <c r="C5" s="34">
        <v>4</v>
      </c>
      <c r="D5" s="22">
        <v>6</v>
      </c>
      <c r="E5" s="23">
        <v>8</v>
      </c>
      <c r="G5" s="20">
        <f t="shared" si="0"/>
        <v>953</v>
      </c>
      <c r="H5" s="33">
        <f t="shared" si="1"/>
        <v>9</v>
      </c>
      <c r="I5" s="33">
        <f t="shared" si="2"/>
        <v>5</v>
      </c>
      <c r="J5" s="33">
        <f t="shared" si="3"/>
        <v>3</v>
      </c>
    </row>
    <row r="6" spans="2:10" x14ac:dyDescent="0.3">
      <c r="B6" s="20"/>
      <c r="C6" s="34"/>
      <c r="D6" s="22"/>
      <c r="E6" s="23"/>
      <c r="G6" s="20" t="str">
        <f t="shared" si="0"/>
        <v/>
      </c>
      <c r="H6" s="33" t="str">
        <f t="shared" si="1"/>
        <v/>
      </c>
      <c r="I6" s="33" t="str">
        <f t="shared" si="2"/>
        <v/>
      </c>
      <c r="J6" s="33" t="str">
        <f t="shared" si="3"/>
        <v/>
      </c>
    </row>
    <row r="7" spans="2:10" x14ac:dyDescent="0.3">
      <c r="B7" s="20"/>
      <c r="C7" s="34"/>
      <c r="D7" s="22"/>
      <c r="E7" s="23"/>
      <c r="G7" s="20" t="str">
        <f t="shared" si="0"/>
        <v/>
      </c>
      <c r="H7" s="33" t="str">
        <f t="shared" si="1"/>
        <v/>
      </c>
      <c r="I7" s="33" t="str">
        <f t="shared" si="2"/>
        <v/>
      </c>
      <c r="J7" s="33" t="str">
        <f t="shared" si="3"/>
        <v/>
      </c>
    </row>
    <row r="8" spans="2:10" x14ac:dyDescent="0.3">
      <c r="B8" s="20"/>
      <c r="C8" s="34"/>
      <c r="D8" s="22"/>
      <c r="E8" s="23"/>
      <c r="G8" s="20" t="str">
        <f t="shared" si="0"/>
        <v/>
      </c>
      <c r="H8" s="33" t="str">
        <f t="shared" si="1"/>
        <v/>
      </c>
      <c r="I8" s="33" t="str">
        <f t="shared" si="2"/>
        <v/>
      </c>
      <c r="J8" s="33" t="str">
        <f t="shared" si="3"/>
        <v/>
      </c>
    </row>
    <row r="9" spans="2:10" x14ac:dyDescent="0.3">
      <c r="B9" s="20"/>
      <c r="C9" s="34"/>
      <c r="D9" s="22"/>
      <c r="E9" s="23"/>
      <c r="G9" s="20" t="str">
        <f t="shared" si="0"/>
        <v/>
      </c>
      <c r="H9" s="33" t="str">
        <f t="shared" si="1"/>
        <v/>
      </c>
      <c r="I9" s="33" t="str">
        <f t="shared" si="2"/>
        <v/>
      </c>
      <c r="J9" s="33" t="str">
        <f t="shared" si="3"/>
        <v/>
      </c>
    </row>
    <row r="10" spans="2:10" x14ac:dyDescent="0.3">
      <c r="B10" s="20"/>
      <c r="C10" s="34"/>
      <c r="D10" s="22"/>
      <c r="E10" s="23"/>
      <c r="G10" s="20" t="str">
        <f t="shared" si="0"/>
        <v/>
      </c>
      <c r="H10" s="33" t="str">
        <f t="shared" si="1"/>
        <v/>
      </c>
      <c r="I10" s="33" t="str">
        <f t="shared" si="2"/>
        <v/>
      </c>
      <c r="J10" s="33" t="str">
        <f t="shared" si="3"/>
        <v/>
      </c>
    </row>
    <row r="11" spans="2:10" x14ac:dyDescent="0.3">
      <c r="B11" s="20"/>
      <c r="C11" s="34"/>
      <c r="D11" s="22"/>
      <c r="E11" s="23"/>
      <c r="G11" s="20" t="str">
        <f t="shared" si="0"/>
        <v/>
      </c>
      <c r="H11" s="33" t="str">
        <f t="shared" si="1"/>
        <v/>
      </c>
      <c r="I11" s="33" t="str">
        <f t="shared" si="2"/>
        <v/>
      </c>
      <c r="J11" s="33" t="str">
        <f t="shared" si="3"/>
        <v/>
      </c>
    </row>
    <row r="12" spans="2:10" x14ac:dyDescent="0.3">
      <c r="B12" s="20"/>
      <c r="C12" s="34"/>
      <c r="D12" s="22"/>
      <c r="E12" s="23"/>
      <c r="G12" s="20" t="str">
        <f t="shared" si="0"/>
        <v/>
      </c>
      <c r="H12" s="33" t="str">
        <f t="shared" si="1"/>
        <v/>
      </c>
      <c r="I12" s="33" t="str">
        <f t="shared" si="2"/>
        <v/>
      </c>
      <c r="J12" s="33" t="str">
        <f t="shared" si="3"/>
        <v/>
      </c>
    </row>
    <row r="13" spans="2:10" x14ac:dyDescent="0.3">
      <c r="B13" s="20"/>
      <c r="C13" s="34"/>
      <c r="D13" s="22"/>
      <c r="E13" s="23"/>
      <c r="G13" s="20" t="str">
        <f t="shared" si="0"/>
        <v/>
      </c>
      <c r="H13" s="33" t="str">
        <f t="shared" si="1"/>
        <v/>
      </c>
      <c r="I13" s="33" t="str">
        <f t="shared" si="2"/>
        <v/>
      </c>
      <c r="J13" s="33" t="str">
        <f t="shared" si="3"/>
        <v/>
      </c>
    </row>
    <row r="15" spans="2:10" x14ac:dyDescent="0.3">
      <c r="B15" s="3" t="s">
        <v>107</v>
      </c>
    </row>
    <row r="16" spans="2:10" x14ac:dyDescent="0.3">
      <c r="B16" s="9"/>
      <c r="C16" s="3" t="s">
        <v>62</v>
      </c>
    </row>
    <row r="17" spans="2:3" x14ac:dyDescent="0.3">
      <c r="B17" s="35"/>
      <c r="C17" s="3" t="s">
        <v>102</v>
      </c>
    </row>
    <row r="18" spans="2:3" x14ac:dyDescent="0.3">
      <c r="B18" s="28"/>
      <c r="C18" s="3" t="s">
        <v>63</v>
      </c>
    </row>
    <row r="19" spans="2:3" x14ac:dyDescent="0.3">
      <c r="B19" s="29"/>
      <c r="C19" s="3" t="s">
        <v>64</v>
      </c>
    </row>
    <row r="21" spans="2:3" x14ac:dyDescent="0.3">
      <c r="B21" s="3" t="s">
        <v>11</v>
      </c>
    </row>
    <row r="22" spans="2:3" x14ac:dyDescent="0.3">
      <c r="B22" s="30">
        <f ca="1">RANDBETWEEN(1,99)</f>
        <v>54</v>
      </c>
      <c r="C22" s="1"/>
    </row>
    <row r="24" spans="2:3" x14ac:dyDescent="0.3">
      <c r="B24" s="3" t="s">
        <v>97</v>
      </c>
    </row>
    <row r="25" spans="2:3" x14ac:dyDescent="0.3">
      <c r="B25" s="30">
        <f ca="1">RANDBETWEEN(1,999)</f>
        <v>439</v>
      </c>
    </row>
    <row r="27" spans="2:3" x14ac:dyDescent="0.3">
      <c r="B27" s="3" t="s">
        <v>108</v>
      </c>
    </row>
    <row r="28" spans="2:3" x14ac:dyDescent="0.3">
      <c r="B28" s="30">
        <f ca="1">RANDBETWEEN(1,9999)</f>
        <v>7731</v>
      </c>
    </row>
  </sheetData>
  <mergeCells count="1">
    <mergeCell ref="G2:J2"/>
  </mergeCells>
  <conditionalFormatting sqref="I4:J13">
    <cfRule type="containsText" dxfId="48" priority="5" operator="containsText" text="Helyes megoldás">
      <formula>NOT(ISERROR(SEARCH("Helyes megoldás",I4)))</formula>
    </cfRule>
    <cfRule type="notContainsBlanks" dxfId="47" priority="6">
      <formula>LEN(TRIM(I4))&gt;0</formula>
    </cfRule>
  </conditionalFormatting>
  <conditionalFormatting sqref="H4:H13">
    <cfRule type="containsText" dxfId="46" priority="3" operator="containsText" text="Helyes megoldás">
      <formula>NOT(ISERROR(SEARCH("Helyes megoldás",H4)))</formula>
    </cfRule>
    <cfRule type="notContainsBlanks" dxfId="45" priority="4">
      <formula>LEN(TRIM(H4))&gt;0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80"/>
  <sheetViews>
    <sheetView workbookViewId="0">
      <selection activeCell="K16" sqref="K16"/>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71" t="s">
        <v>51</v>
      </c>
      <c r="C2" s="71"/>
      <c r="D2" s="71"/>
      <c r="E2" s="71"/>
      <c r="F2" s="71"/>
      <c r="G2" s="71"/>
      <c r="H2" s="71"/>
    </row>
    <row r="3" spans="2:11" x14ac:dyDescent="0.3">
      <c r="F3" s="63" t="s">
        <v>4</v>
      </c>
      <c r="G3" s="63"/>
      <c r="H3" s="63"/>
      <c r="J3" s="3" t="s">
        <v>107</v>
      </c>
    </row>
    <row r="4" spans="2:11" x14ac:dyDescent="0.3">
      <c r="B4" s="32" t="s">
        <v>52</v>
      </c>
      <c r="C4" s="32" t="s">
        <v>37</v>
      </c>
      <c r="D4" s="32" t="s">
        <v>53</v>
      </c>
      <c r="E4" s="2"/>
      <c r="F4" s="32" t="s">
        <v>52</v>
      </c>
      <c r="G4" s="32" t="s">
        <v>37</v>
      </c>
      <c r="H4" s="32" t="s">
        <v>53</v>
      </c>
      <c r="J4" s="8"/>
      <c r="K4" s="3" t="s">
        <v>54</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55</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71" t="s">
        <v>56</v>
      </c>
      <c r="C17" s="71"/>
      <c r="D17" s="71"/>
      <c r="E17" s="71"/>
      <c r="F17" s="71"/>
      <c r="G17" s="71"/>
      <c r="H17" s="71"/>
    </row>
    <row r="18" spans="2:8" x14ac:dyDescent="0.3">
      <c r="F18" s="63" t="s">
        <v>4</v>
      </c>
      <c r="G18" s="63"/>
      <c r="H18" s="63"/>
    </row>
    <row r="19" spans="2:8" ht="31.2" x14ac:dyDescent="0.3">
      <c r="B19" s="58" t="s">
        <v>57</v>
      </c>
      <c r="C19" s="32" t="s">
        <v>37</v>
      </c>
      <c r="D19" s="58" t="s">
        <v>58</v>
      </c>
      <c r="E19" s="2"/>
      <c r="F19" s="58" t="s">
        <v>57</v>
      </c>
      <c r="G19" s="32" t="s">
        <v>37</v>
      </c>
      <c r="H19" s="58" t="s">
        <v>58</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71" t="s">
        <v>59</v>
      </c>
      <c r="C32" s="71"/>
      <c r="D32" s="71"/>
      <c r="E32" s="71"/>
      <c r="F32" s="71"/>
      <c r="G32" s="71"/>
      <c r="H32" s="71"/>
    </row>
    <row r="33" spans="2:8" x14ac:dyDescent="0.3">
      <c r="F33" s="63" t="s">
        <v>4</v>
      </c>
      <c r="G33" s="63"/>
      <c r="H33" s="63"/>
    </row>
    <row r="34" spans="2:8" ht="31.2" x14ac:dyDescent="0.3">
      <c r="B34" s="58" t="s">
        <v>60</v>
      </c>
      <c r="C34" s="32" t="s">
        <v>37</v>
      </c>
      <c r="D34" s="58" t="s">
        <v>61</v>
      </c>
      <c r="E34" s="2"/>
      <c r="F34" s="58" t="s">
        <v>60</v>
      </c>
      <c r="G34" s="32" t="s">
        <v>37</v>
      </c>
      <c r="H34" s="58" t="s">
        <v>61</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71" t="s">
        <v>65</v>
      </c>
      <c r="C47" s="71"/>
      <c r="D47" s="71"/>
      <c r="E47" s="71"/>
      <c r="F47" s="71"/>
      <c r="G47" s="71"/>
      <c r="H47" s="71"/>
    </row>
    <row r="48" spans="2:8" x14ac:dyDescent="0.3">
      <c r="F48" s="63" t="s">
        <v>4</v>
      </c>
      <c r="G48" s="63"/>
      <c r="H48" s="63"/>
    </row>
    <row r="49" spans="2:12" ht="31.2" x14ac:dyDescent="0.3">
      <c r="B49" s="58" t="s">
        <v>66</v>
      </c>
      <c r="C49" s="32" t="s">
        <v>37</v>
      </c>
      <c r="D49" s="58" t="s">
        <v>67</v>
      </c>
      <c r="E49" s="2"/>
      <c r="F49" s="58" t="s">
        <v>66</v>
      </c>
      <c r="G49" s="32" t="s">
        <v>37</v>
      </c>
      <c r="H49" s="58" t="s">
        <v>67</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71" t="s">
        <v>103</v>
      </c>
      <c r="C62" s="71"/>
      <c r="D62" s="71"/>
      <c r="E62" s="71"/>
      <c r="F62" s="71"/>
      <c r="G62" s="71"/>
      <c r="H62" s="71"/>
    </row>
    <row r="63" spans="2:12" x14ac:dyDescent="0.3">
      <c r="F63" s="63" t="s">
        <v>4</v>
      </c>
      <c r="G63" s="63"/>
      <c r="H63" s="63"/>
    </row>
    <row r="64" spans="2:12" ht="31.2" x14ac:dyDescent="0.3">
      <c r="B64" s="58" t="s">
        <v>104</v>
      </c>
      <c r="C64" s="32" t="s">
        <v>37</v>
      </c>
      <c r="D64" s="58" t="s">
        <v>105</v>
      </c>
      <c r="E64" s="2"/>
      <c r="F64" s="58" t="s">
        <v>104</v>
      </c>
      <c r="G64" s="32" t="s">
        <v>37</v>
      </c>
      <c r="H64" s="58" t="s">
        <v>105</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6" spans="2:8" x14ac:dyDescent="0.3">
      <c r="B76" s="3" t="s">
        <v>11</v>
      </c>
    </row>
    <row r="77" spans="2:8" x14ac:dyDescent="0.3">
      <c r="B77" s="4">
        <f ca="1">RANDBETWEEN(1,99)</f>
        <v>47</v>
      </c>
    </row>
    <row r="79" spans="2:8" x14ac:dyDescent="0.3">
      <c r="B79" s="3" t="s">
        <v>97</v>
      </c>
    </row>
    <row r="80" spans="2:8" x14ac:dyDescent="0.3">
      <c r="B80" s="4">
        <f ca="1">RANDBETWEEN(1,999)</f>
        <v>705</v>
      </c>
    </row>
  </sheetData>
  <mergeCells count="10">
    <mergeCell ref="B62:H62"/>
    <mergeCell ref="F63:H63"/>
    <mergeCell ref="B47:H47"/>
    <mergeCell ref="F48:H48"/>
    <mergeCell ref="F33:H33"/>
    <mergeCell ref="B2:H2"/>
    <mergeCell ref="F3:H3"/>
    <mergeCell ref="B17:H17"/>
    <mergeCell ref="F18:H18"/>
    <mergeCell ref="B32:H32"/>
  </mergeCells>
  <conditionalFormatting sqref="F5:F14">
    <cfRule type="containsText" dxfId="44" priority="32" operator="containsText" text="Helyes megoldás">
      <formula>NOT(ISERROR(SEARCH("Helyes megoldás",F5)))</formula>
    </cfRule>
    <cfRule type="notContainsBlanks" dxfId="43" priority="33">
      <formula>LEN(TRIM(F5))&gt;0</formula>
    </cfRule>
  </conditionalFormatting>
  <conditionalFormatting sqref="F20:F29">
    <cfRule type="containsText" dxfId="42" priority="31" operator="containsText" text="Helyes megoldás">
      <formula>NOT(ISERROR(SEARCH("Helyes megoldás",F20)))</formula>
    </cfRule>
    <cfRule type="notContainsBlanks" dxfId="41" priority="34">
      <formula>LEN(TRIM(F20))&gt;0</formula>
    </cfRule>
  </conditionalFormatting>
  <conditionalFormatting sqref="H20:H29">
    <cfRule type="containsText" dxfId="40" priority="27" operator="containsText" text="Helyes megoldás">
      <formula>NOT(ISERROR(SEARCH("Helyes megoldás",H20)))</formula>
    </cfRule>
    <cfRule type="notContainsBlanks" dxfId="39" priority="28">
      <formula>LEN(TRIM(H20))&gt;0</formula>
    </cfRule>
  </conditionalFormatting>
  <conditionalFormatting sqref="H5:H14">
    <cfRule type="containsText" dxfId="38" priority="29" operator="containsText" text="Helyes megoldás">
      <formula>NOT(ISERROR(SEARCH("Helyes megoldás",H5)))</formula>
    </cfRule>
    <cfRule type="notContainsBlanks" dxfId="37" priority="30">
      <formula>LEN(TRIM(H5))&gt;0</formula>
    </cfRule>
  </conditionalFormatting>
  <conditionalFormatting sqref="F36:F44">
    <cfRule type="containsText" dxfId="36" priority="25" operator="containsText" text="Helyes megoldás">
      <formula>NOT(ISERROR(SEARCH("Helyes megoldás",F36)))</formula>
    </cfRule>
    <cfRule type="notContainsBlanks" dxfId="35" priority="26">
      <formula>LEN(TRIM(F36))&gt;0</formula>
    </cfRule>
  </conditionalFormatting>
  <conditionalFormatting sqref="H36:H44">
    <cfRule type="containsText" dxfId="34" priority="23" operator="containsText" text="Helyes megoldás">
      <formula>NOT(ISERROR(SEARCH("Helyes megoldás",H36)))</formula>
    </cfRule>
    <cfRule type="notContainsBlanks" dxfId="33" priority="24">
      <formula>LEN(TRIM(H36))&gt;0</formula>
    </cfRule>
  </conditionalFormatting>
  <conditionalFormatting sqref="F50:F59">
    <cfRule type="notContainsBlanks" dxfId="32" priority="18">
      <formula>LEN(TRIM(F50))&gt;0</formula>
    </cfRule>
  </conditionalFormatting>
  <conditionalFormatting sqref="H50:H59">
    <cfRule type="notContainsBlanks" dxfId="31" priority="16">
      <formula>LEN(TRIM(H50))&gt;0</formula>
    </cfRule>
  </conditionalFormatting>
  <conditionalFormatting sqref="F35">
    <cfRule type="containsText" dxfId="30" priority="13" operator="containsText" text="Helyes megoldás">
      <formula>NOT(ISERROR(SEARCH("Helyes megoldás",F35)))</formula>
    </cfRule>
    <cfRule type="notContainsBlanks" dxfId="29" priority="14">
      <formula>LEN(TRIM(F35))&gt;0</formula>
    </cfRule>
  </conditionalFormatting>
  <conditionalFormatting sqref="H35">
    <cfRule type="containsText" dxfId="28" priority="11" operator="containsText" text="Helyes megoldás">
      <formula>NOT(ISERROR(SEARCH("Helyes megoldás",H35)))</formula>
    </cfRule>
    <cfRule type="notContainsBlanks" dxfId="27" priority="12">
      <formula>LEN(TRIM(H35))&gt;0</formula>
    </cfRule>
  </conditionalFormatting>
  <conditionalFormatting sqref="F50:F59">
    <cfRule type="containsText" dxfId="26" priority="10" operator="containsText" text="Helyes megoldás">
      <formula>NOT(ISERROR(SEARCH("Helyes megoldás",F50)))</formula>
    </cfRule>
  </conditionalFormatting>
  <conditionalFormatting sqref="H50:H59">
    <cfRule type="containsText" dxfId="25" priority="9" operator="containsText" text="Helyes megoldás">
      <formula>NOT(ISERROR(SEARCH("Helyes megoldás",H50)))</formula>
    </cfRule>
  </conditionalFormatting>
  <conditionalFormatting sqref="F65:F74">
    <cfRule type="notContainsBlanks" dxfId="24" priority="8">
      <formula>LEN(TRIM(F65))&gt;0</formula>
    </cfRule>
  </conditionalFormatting>
  <conditionalFormatting sqref="H65:H74">
    <cfRule type="notContainsBlanks" dxfId="23" priority="7">
      <formula>LEN(TRIM(H65))&gt;0</formula>
    </cfRule>
  </conditionalFormatting>
  <conditionalFormatting sqref="F65:F74">
    <cfRule type="containsText" dxfId="22" priority="6" operator="containsText" text="Helyes megoldás">
      <formula>NOT(ISERROR(SEARCH("Helyes megoldás",F65)))</formula>
    </cfRule>
  </conditionalFormatting>
  <conditionalFormatting sqref="H65:H74">
    <cfRule type="containsText" dxfId="21" priority="5" operator="containsText" text="Helyes megoldás">
      <formula>NOT(ISERROR(SEARCH("Helyes megoldás",H65)))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P25"/>
  <sheetViews>
    <sheetView workbookViewId="0">
      <selection activeCell="K21" sqref="K21"/>
    </sheetView>
  </sheetViews>
  <sheetFormatPr defaultRowHeight="15.6" x14ac:dyDescent="0.3"/>
  <cols>
    <col min="1" max="1" width="8.88671875" style="3"/>
    <col min="2" max="2" width="7.77734375" style="3" customWidth="1"/>
    <col min="3" max="3" width="8" style="3" customWidth="1"/>
    <col min="4" max="4" width="7.88671875" style="3" customWidth="1"/>
    <col min="5" max="5" width="8.88671875" style="3"/>
    <col min="6" max="6" width="7.6640625" style="3" customWidth="1"/>
    <col min="7" max="7" width="8" style="3" customWidth="1"/>
    <col min="8" max="8" width="7" style="3" customWidth="1"/>
    <col min="9" max="9" width="8.88671875" style="3"/>
    <col min="10" max="10" width="17.33203125" style="3" customWidth="1"/>
    <col min="11" max="11" width="18.77734375" style="3" bestFit="1" customWidth="1"/>
    <col min="12" max="12" width="17.109375" style="3" bestFit="1" customWidth="1"/>
    <col min="13" max="13" width="8.88671875" style="3"/>
    <col min="14" max="14" width="17.109375" style="3" bestFit="1" customWidth="1"/>
    <col min="15" max="15" width="18.77734375" style="3" bestFit="1" customWidth="1"/>
    <col min="16" max="16" width="18.77734375" style="3" customWidth="1"/>
    <col min="17" max="16384" width="8.88671875" style="3"/>
  </cols>
  <sheetData>
    <row r="2" spans="2:16" x14ac:dyDescent="0.3">
      <c r="B2" s="71"/>
      <c r="C2" s="71"/>
      <c r="D2" s="71"/>
      <c r="E2" s="71"/>
      <c r="F2" s="71"/>
      <c r="G2" s="71"/>
      <c r="H2" s="71"/>
      <c r="I2" s="71"/>
      <c r="J2" s="71"/>
      <c r="K2" s="71"/>
      <c r="L2" s="71"/>
      <c r="M2" s="71"/>
      <c r="N2" s="71"/>
      <c r="O2" s="71"/>
      <c r="P2" s="71"/>
    </row>
    <row r="3" spans="2:16" x14ac:dyDescent="0.3">
      <c r="K3" s="71" t="s">
        <v>4</v>
      </c>
      <c r="L3" s="71"/>
      <c r="M3" s="71"/>
      <c r="N3" s="71"/>
      <c r="O3" s="71"/>
      <c r="P3" s="15"/>
    </row>
    <row r="4" spans="2:16" x14ac:dyDescent="0.3">
      <c r="B4" s="75" t="s">
        <v>52</v>
      </c>
      <c r="C4" s="75"/>
      <c r="D4" s="75"/>
      <c r="E4" s="75" t="s">
        <v>37</v>
      </c>
      <c r="F4" s="75" t="s">
        <v>53</v>
      </c>
      <c r="G4" s="75"/>
      <c r="H4" s="75"/>
      <c r="J4" s="75" t="s">
        <v>52</v>
      </c>
      <c r="K4" s="75"/>
      <c r="L4" s="75"/>
      <c r="M4" s="75" t="s">
        <v>37</v>
      </c>
      <c r="N4" s="76" t="s">
        <v>53</v>
      </c>
      <c r="O4" s="77"/>
      <c r="P4" s="77"/>
    </row>
    <row r="5" spans="2:16" x14ac:dyDescent="0.3">
      <c r="B5" s="32" t="s">
        <v>106</v>
      </c>
      <c r="C5" s="32" t="s">
        <v>68</v>
      </c>
      <c r="D5" s="32" t="s">
        <v>69</v>
      </c>
      <c r="E5" s="75"/>
      <c r="F5" s="32" t="s">
        <v>69</v>
      </c>
      <c r="G5" s="32" t="s">
        <v>68</v>
      </c>
      <c r="H5" s="32" t="s">
        <v>106</v>
      </c>
      <c r="I5" s="2"/>
      <c r="J5" s="32" t="s">
        <v>106</v>
      </c>
      <c r="K5" s="32" t="s">
        <v>68</v>
      </c>
      <c r="L5" s="32" t="s">
        <v>69</v>
      </c>
      <c r="M5" s="75"/>
      <c r="N5" s="32" t="s">
        <v>69</v>
      </c>
      <c r="O5" s="32" t="s">
        <v>68</v>
      </c>
      <c r="P5" s="32" t="s">
        <v>106</v>
      </c>
    </row>
    <row r="6" spans="2:16" x14ac:dyDescent="0.3">
      <c r="B6" s="37">
        <v>500</v>
      </c>
      <c r="C6" s="25">
        <v>530</v>
      </c>
      <c r="D6" s="25">
        <v>536</v>
      </c>
      <c r="E6" s="26">
        <v>537</v>
      </c>
      <c r="F6" s="25">
        <v>538</v>
      </c>
      <c r="G6" s="25">
        <v>540</v>
      </c>
      <c r="H6" s="36">
        <v>600</v>
      </c>
      <c r="I6" s="2"/>
      <c r="J6" s="33" t="str">
        <f t="shared" ref="J6:J15" si="0">IF(ISBLANK(B6)=FALSE,IF(MOD(E6,100)&gt;0,IF(B6=ROUNDDOWN(E6,-2),"Helyes megoldás",ROUNDDOWN(E6,-2)),IF(MOD(E6,100)=0,IF(B6=ROUNDDOWN(E6,-2)-100,"Helyes megoldás",ROUNDDOWN(E6,-2)-100))),"")</f>
        <v>Helyes megoldás</v>
      </c>
      <c r="K6" s="27" t="str">
        <f t="shared" ref="K6:K15" si="1">IF(ISBLANK(C6)=FALSE,IF(MOD(E6,10)&gt;0,IF(C6=ROUNDDOWN(E6,-1),"Helyes megoldás",ROUNDDOWN(E6,-1)),IF(MOD(E6,10)=0,IF(C6=ROUNDDOWN(E6,-1)-10,"Helyes megoldás",ROUNDDOWN(E6,-1)-10))),"")</f>
        <v>Helyes megoldás</v>
      </c>
      <c r="L6" s="27" t="str">
        <f t="shared" ref="L6:L15" si="2">IF(ISBLANK(D6)=FALSE,IF(D6=E6-1,"Helyes megoldás",E6-1),"")</f>
        <v>Helyes megoldás</v>
      </c>
      <c r="M6" s="26">
        <f t="shared" ref="M6:M15" si="3">IF(ISBLANK(E6)=FALSE,E6,"")</f>
        <v>537</v>
      </c>
      <c r="N6" s="27" t="str">
        <f t="shared" ref="N6:N15" si="4">IF(ISBLANK(F6)=FALSE,IF(F6=E6+1,"Helyes megoldás",E6+1),"")</f>
        <v>Helyes megoldás</v>
      </c>
      <c r="O6" s="27" t="str">
        <f t="shared" ref="O6:O15" si="5">IF(ISBLANK(G6)=FALSE,IF(MOD(E6,10)&gt;0,IF(G6=ROUNDUP(E6,-1),"Helyes megoldás",ROUNDUP(E6,-1)),IF(MOD(E6,10)=0,IF(G6=ROUNDUP(E6,-1)+10,"Helyes megoldás",ROUNDUP(E6,-1)+10))),"")</f>
        <v>Helyes megoldás</v>
      </c>
      <c r="P6" s="27" t="str">
        <f t="shared" ref="P6:P15" si="6">IF(ISBLANK(H6)=FALSE,IF(MOD(E6,100)&gt;0,IF(H6=ROUNDUP(E6,-2),"Helyes megoldás",ROUNDUP(E6,-2)),IF(MOD(E6,100)=0,IF(H6=ROUNDUP(E6,-2)+100,"Helyes megoldás",ROUNDUP(E6,-2)+100))),"")</f>
        <v>Helyes megoldás</v>
      </c>
    </row>
    <row r="7" spans="2:16" x14ac:dyDescent="0.3">
      <c r="B7" s="37">
        <v>200</v>
      </c>
      <c r="C7" s="25">
        <v>300</v>
      </c>
      <c r="D7" s="25">
        <v>500</v>
      </c>
      <c r="E7" s="26">
        <v>531</v>
      </c>
      <c r="F7" s="25">
        <v>538</v>
      </c>
      <c r="G7" s="25">
        <v>600</v>
      </c>
      <c r="H7" s="36">
        <v>700</v>
      </c>
      <c r="I7" s="2"/>
      <c r="J7" s="33">
        <f t="shared" si="0"/>
        <v>500</v>
      </c>
      <c r="K7" s="27">
        <f t="shared" si="1"/>
        <v>530</v>
      </c>
      <c r="L7" s="27">
        <f t="shared" si="2"/>
        <v>530</v>
      </c>
      <c r="M7" s="26">
        <f t="shared" si="3"/>
        <v>531</v>
      </c>
      <c r="N7" s="27">
        <f t="shared" si="4"/>
        <v>532</v>
      </c>
      <c r="O7" s="27">
        <f t="shared" si="5"/>
        <v>540</v>
      </c>
      <c r="P7" s="27">
        <f t="shared" si="6"/>
        <v>600</v>
      </c>
    </row>
    <row r="8" spans="2:16" x14ac:dyDescent="0.3">
      <c r="B8" s="37"/>
      <c r="C8" s="25"/>
      <c r="D8" s="25"/>
      <c r="E8" s="26"/>
      <c r="F8" s="25"/>
      <c r="G8" s="25"/>
      <c r="H8" s="36"/>
      <c r="I8" s="2"/>
      <c r="J8" s="33" t="str">
        <f t="shared" si="0"/>
        <v/>
      </c>
      <c r="K8" s="27" t="str">
        <f t="shared" si="1"/>
        <v/>
      </c>
      <c r="L8" s="27" t="str">
        <f t="shared" si="2"/>
        <v/>
      </c>
      <c r="M8" s="26" t="str">
        <f t="shared" si="3"/>
        <v/>
      </c>
      <c r="N8" s="27" t="str">
        <f t="shared" si="4"/>
        <v/>
      </c>
      <c r="O8" s="27" t="str">
        <f t="shared" si="5"/>
        <v/>
      </c>
      <c r="P8" s="27" t="str">
        <f t="shared" si="6"/>
        <v/>
      </c>
    </row>
    <row r="9" spans="2:16" x14ac:dyDescent="0.3">
      <c r="B9" s="37"/>
      <c r="C9" s="25"/>
      <c r="D9" s="25"/>
      <c r="E9" s="26"/>
      <c r="F9" s="25"/>
      <c r="G9" s="25"/>
      <c r="H9" s="36"/>
      <c r="I9" s="2"/>
      <c r="J9" s="33" t="str">
        <f t="shared" si="0"/>
        <v/>
      </c>
      <c r="K9" s="27" t="str">
        <f t="shared" si="1"/>
        <v/>
      </c>
      <c r="L9" s="27" t="str">
        <f t="shared" si="2"/>
        <v/>
      </c>
      <c r="M9" s="26" t="str">
        <f t="shared" si="3"/>
        <v/>
      </c>
      <c r="N9" s="27" t="str">
        <f t="shared" si="4"/>
        <v/>
      </c>
      <c r="O9" s="27" t="str">
        <f t="shared" si="5"/>
        <v/>
      </c>
      <c r="P9" s="27" t="str">
        <f t="shared" si="6"/>
        <v/>
      </c>
    </row>
    <row r="10" spans="2:16" x14ac:dyDescent="0.3">
      <c r="B10" s="37"/>
      <c r="C10" s="25"/>
      <c r="D10" s="25"/>
      <c r="E10" s="26"/>
      <c r="F10" s="25"/>
      <c r="G10" s="25"/>
      <c r="H10" s="36"/>
      <c r="I10" s="2"/>
      <c r="J10" s="33" t="str">
        <f t="shared" si="0"/>
        <v/>
      </c>
      <c r="K10" s="27" t="str">
        <f t="shared" si="1"/>
        <v/>
      </c>
      <c r="L10" s="27" t="str">
        <f t="shared" si="2"/>
        <v/>
      </c>
      <c r="M10" s="26" t="str">
        <f t="shared" si="3"/>
        <v/>
      </c>
      <c r="N10" s="27" t="str">
        <f t="shared" si="4"/>
        <v/>
      </c>
      <c r="O10" s="27" t="str">
        <f t="shared" si="5"/>
        <v/>
      </c>
      <c r="P10" s="27" t="str">
        <f t="shared" si="6"/>
        <v/>
      </c>
    </row>
    <row r="11" spans="2:16" x14ac:dyDescent="0.3">
      <c r="B11" s="37"/>
      <c r="C11" s="25"/>
      <c r="D11" s="25"/>
      <c r="E11" s="26"/>
      <c r="F11" s="25"/>
      <c r="G11" s="25"/>
      <c r="H11" s="36"/>
      <c r="I11" s="2"/>
      <c r="J11" s="33" t="str">
        <f t="shared" si="0"/>
        <v/>
      </c>
      <c r="K11" s="27" t="str">
        <f t="shared" si="1"/>
        <v/>
      </c>
      <c r="L11" s="27" t="str">
        <f t="shared" si="2"/>
        <v/>
      </c>
      <c r="M11" s="26" t="str">
        <f t="shared" si="3"/>
        <v/>
      </c>
      <c r="N11" s="27" t="str">
        <f t="shared" si="4"/>
        <v/>
      </c>
      <c r="O11" s="27" t="str">
        <f t="shared" si="5"/>
        <v/>
      </c>
      <c r="P11" s="27" t="str">
        <f t="shared" si="6"/>
        <v/>
      </c>
    </row>
    <row r="12" spans="2:16" x14ac:dyDescent="0.3">
      <c r="B12" s="37"/>
      <c r="C12" s="25"/>
      <c r="D12" s="25"/>
      <c r="E12" s="26"/>
      <c r="F12" s="25"/>
      <c r="G12" s="25"/>
      <c r="H12" s="36"/>
      <c r="I12" s="2"/>
      <c r="J12" s="33" t="str">
        <f t="shared" si="0"/>
        <v/>
      </c>
      <c r="K12" s="27" t="str">
        <f t="shared" si="1"/>
        <v/>
      </c>
      <c r="L12" s="27" t="str">
        <f t="shared" si="2"/>
        <v/>
      </c>
      <c r="M12" s="26" t="str">
        <f t="shared" si="3"/>
        <v/>
      </c>
      <c r="N12" s="27" t="str">
        <f t="shared" si="4"/>
        <v/>
      </c>
      <c r="O12" s="27" t="str">
        <f t="shared" si="5"/>
        <v/>
      </c>
      <c r="P12" s="27" t="str">
        <f t="shared" si="6"/>
        <v/>
      </c>
    </row>
    <row r="13" spans="2:16" x14ac:dyDescent="0.3">
      <c r="B13" s="37"/>
      <c r="C13" s="25"/>
      <c r="D13" s="25"/>
      <c r="E13" s="26"/>
      <c r="F13" s="25"/>
      <c r="G13" s="25"/>
      <c r="H13" s="36"/>
      <c r="I13" s="2"/>
      <c r="J13" s="33" t="str">
        <f t="shared" si="0"/>
        <v/>
      </c>
      <c r="K13" s="27" t="str">
        <f t="shared" si="1"/>
        <v/>
      </c>
      <c r="L13" s="27" t="str">
        <f t="shared" si="2"/>
        <v/>
      </c>
      <c r="M13" s="26" t="str">
        <f t="shared" si="3"/>
        <v/>
      </c>
      <c r="N13" s="27" t="str">
        <f t="shared" si="4"/>
        <v/>
      </c>
      <c r="O13" s="27" t="str">
        <f t="shared" si="5"/>
        <v/>
      </c>
      <c r="P13" s="27" t="str">
        <f t="shared" si="6"/>
        <v/>
      </c>
    </row>
    <row r="14" spans="2:16" x14ac:dyDescent="0.3">
      <c r="B14" s="37"/>
      <c r="C14" s="25"/>
      <c r="D14" s="25"/>
      <c r="E14" s="26"/>
      <c r="F14" s="25"/>
      <c r="G14" s="25"/>
      <c r="H14" s="36"/>
      <c r="I14" s="2"/>
      <c r="J14" s="33" t="str">
        <f t="shared" si="0"/>
        <v/>
      </c>
      <c r="K14" s="27" t="str">
        <f t="shared" si="1"/>
        <v/>
      </c>
      <c r="L14" s="27" t="str">
        <f t="shared" si="2"/>
        <v/>
      </c>
      <c r="M14" s="26" t="str">
        <f t="shared" si="3"/>
        <v/>
      </c>
      <c r="N14" s="27" t="str">
        <f t="shared" si="4"/>
        <v/>
      </c>
      <c r="O14" s="27" t="str">
        <f t="shared" si="5"/>
        <v/>
      </c>
      <c r="P14" s="27" t="str">
        <f t="shared" si="6"/>
        <v/>
      </c>
    </row>
    <row r="15" spans="2:16" x14ac:dyDescent="0.3">
      <c r="B15" s="37"/>
      <c r="C15" s="25"/>
      <c r="D15" s="25"/>
      <c r="E15" s="26"/>
      <c r="F15" s="25"/>
      <c r="G15" s="25"/>
      <c r="H15" s="36"/>
      <c r="I15" s="2"/>
      <c r="J15" s="33" t="str">
        <f t="shared" si="0"/>
        <v/>
      </c>
      <c r="K15" s="27" t="str">
        <f t="shared" si="1"/>
        <v/>
      </c>
      <c r="L15" s="27" t="str">
        <f t="shared" si="2"/>
        <v/>
      </c>
      <c r="M15" s="26" t="str">
        <f t="shared" si="3"/>
        <v/>
      </c>
      <c r="N15" s="27" t="str">
        <f t="shared" si="4"/>
        <v/>
      </c>
      <c r="O15" s="27" t="str">
        <f t="shared" si="5"/>
        <v/>
      </c>
      <c r="P15" s="27" t="str">
        <f t="shared" si="6"/>
        <v/>
      </c>
    </row>
    <row r="16" spans="2:16" x14ac:dyDescent="0.3">
      <c r="F16" s="1"/>
      <c r="G16" s="1"/>
      <c r="H16" s="1"/>
    </row>
    <row r="17" spans="2:3" x14ac:dyDescent="0.3">
      <c r="B17" s="3" t="s">
        <v>107</v>
      </c>
    </row>
    <row r="18" spans="2:3" x14ac:dyDescent="0.3">
      <c r="B18" s="8"/>
      <c r="C18" s="3" t="s">
        <v>54</v>
      </c>
    </row>
    <row r="19" spans="2:3" x14ac:dyDescent="0.3">
      <c r="B19" s="9"/>
      <c r="C19" s="3" t="s">
        <v>55</v>
      </c>
    </row>
    <row r="21" spans="2:3" x14ac:dyDescent="0.3">
      <c r="B21" s="3" t="s">
        <v>11</v>
      </c>
    </row>
    <row r="22" spans="2:3" x14ac:dyDescent="0.3">
      <c r="B22" s="4">
        <f ca="1">RANDBETWEEN(1,99)</f>
        <v>64</v>
      </c>
    </row>
    <row r="24" spans="2:3" x14ac:dyDescent="0.3">
      <c r="B24" s="3" t="s">
        <v>97</v>
      </c>
    </row>
    <row r="25" spans="2:3" x14ac:dyDescent="0.3">
      <c r="B25" s="4">
        <f ca="1">RANDBETWEEN(1,999)</f>
        <v>68</v>
      </c>
    </row>
  </sheetData>
  <mergeCells count="8">
    <mergeCell ref="K3:O3"/>
    <mergeCell ref="B2:P2"/>
    <mergeCell ref="E4:E5"/>
    <mergeCell ref="M4:M5"/>
    <mergeCell ref="J4:L4"/>
    <mergeCell ref="N4:P4"/>
    <mergeCell ref="B4:D4"/>
    <mergeCell ref="F4:H4"/>
  </mergeCells>
  <conditionalFormatting sqref="K6:L15">
    <cfRule type="notContainsBlanks" dxfId="20" priority="27">
      <formula>LEN(TRIM(K6))&gt;0</formula>
    </cfRule>
  </conditionalFormatting>
  <conditionalFormatting sqref="O6:P15">
    <cfRule type="containsText" dxfId="19" priority="23" operator="containsText" text="Helyes megoldás">
      <formula>NOT(ISERROR(SEARCH("Helyes megoldás",O6)))</formula>
    </cfRule>
    <cfRule type="notContainsBlanks" dxfId="18" priority="24">
      <formula>LEN(TRIM(O6))&gt;0</formula>
    </cfRule>
  </conditionalFormatting>
  <conditionalFormatting sqref="K6:K15">
    <cfRule type="containsText" dxfId="17" priority="8" operator="containsText" text="Helyes megoldás">
      <formula>NOT(ISERROR(SEARCH("Helyes megoldás",K6)))</formula>
    </cfRule>
  </conditionalFormatting>
  <conditionalFormatting sqref="L6:L15">
    <cfRule type="containsText" dxfId="16" priority="7" operator="containsText" text="Helyes megoldás">
      <formula>NOT(ISERROR(SEARCH("Helyes megoldás",L6)))</formula>
    </cfRule>
  </conditionalFormatting>
  <conditionalFormatting sqref="N6:N15">
    <cfRule type="containsText" dxfId="15" priority="5" operator="containsText" text="Helyes megoldás">
      <formula>NOT(ISERROR(SEARCH("Helyes megoldás",N6)))</formula>
    </cfRule>
    <cfRule type="notContainsBlanks" dxfId="14" priority="6">
      <formula>LEN(TRIM(N6))&gt;0</formula>
    </cfRule>
  </conditionalFormatting>
  <conditionalFormatting sqref="J6:J15">
    <cfRule type="containsText" dxfId="13" priority="3" operator="containsText" text="Helyes megoldás">
      <formula>NOT(ISERROR(SEARCH("Helyes megoldás",J6)))</formula>
    </cfRule>
    <cfRule type="notContainsBlanks" dxfId="12" priority="4">
      <formula>LEN(TRIM(J6))&gt;0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76A0-B44E-4FC3-9F2E-A8A6540B6A15}">
  <sheetPr codeName="Munka2"/>
  <dimension ref="B2:E27"/>
  <sheetViews>
    <sheetView workbookViewId="0">
      <selection activeCell="D11" sqref="D11"/>
    </sheetView>
  </sheetViews>
  <sheetFormatPr defaultRowHeight="15.6" x14ac:dyDescent="0.3"/>
  <cols>
    <col min="1" max="1" width="8.88671875" style="3"/>
    <col min="2" max="2" width="15" style="3" customWidth="1"/>
    <col min="3" max="3" width="18.5546875" style="3" bestFit="1" customWidth="1"/>
    <col min="4" max="4" width="52.21875" style="3" customWidth="1"/>
    <col min="5" max="5" width="16.77734375" style="3" bestFit="1" customWidth="1"/>
    <col min="6" max="16384" width="8.88671875" style="3"/>
  </cols>
  <sheetData>
    <row r="2" spans="2:5" x14ac:dyDescent="0.3">
      <c r="B2" s="3" t="s">
        <v>188</v>
      </c>
    </row>
    <row r="4" spans="2:5" x14ac:dyDescent="0.3">
      <c r="B4" s="1" t="s">
        <v>37</v>
      </c>
      <c r="C4" s="2" t="s">
        <v>38</v>
      </c>
      <c r="D4" s="1" t="s">
        <v>3</v>
      </c>
      <c r="E4" s="2" t="s">
        <v>4</v>
      </c>
    </row>
    <row r="5" spans="2:5" x14ac:dyDescent="0.3">
      <c r="B5" s="4">
        <v>15</v>
      </c>
      <c r="C5" s="5" t="s">
        <v>219</v>
      </c>
      <c r="D5" s="1" t="str">
        <f>IF(ISBLANK(C5)=FALSE,IF(AND(ISEVEN(B5)=TRUE,C5="Páros"),"Helyes a megoldás",IF(AND(ISODD(B5)=TRUE,C5="Páratlan"),"Helyes a megoldás","Nem jó a megoldás, jobb oldalon láthatod a megoldást")),"")</f>
        <v>Helyes a megoldás</v>
      </c>
      <c r="E5" s="6" t="str">
        <f>IF(ISBLANK(C5)=FALSE,IF(AND(C5="Páros",D5="Nem jó a megoldás, jobb oldalon láthatod a megoldást"),"Páratlan",IF(AND(C5="Páratlan",D5="Nem jó a megoldás, jobb oldalon láthatod a megoldást"),"Páros","")),"")</f>
        <v/>
      </c>
    </row>
    <row r="6" spans="2:5" x14ac:dyDescent="0.3">
      <c r="B6" s="4">
        <v>14</v>
      </c>
      <c r="C6" s="5" t="s">
        <v>219</v>
      </c>
      <c r="D6" s="1" t="str">
        <f t="shared" ref="D6:D14" si="0">IF(ISBLANK(C6)=FALSE,IF(AND(ISEVEN(B6)=TRUE,C6="Páros"),"Helyes a megoldás",IF(AND(ISODD(B6)=TRUE,C6="Páratlan"),"Helyes a megoldás","Nem jó a megoldás, jobb oldalon láthatod a megoldást")),"")</f>
        <v>Nem jó a megoldás, jobb oldalon láthatod a megoldást</v>
      </c>
      <c r="E6" s="6" t="str">
        <f t="shared" ref="E6:E14" si="1">IF(ISBLANK(C6)=FALSE,IF(AND(C6="Páros",D6="Nem jó a megoldás, jobb oldalon láthatod a megoldást"),"Páratlan",IF(AND(C6="Páratlan",D6="Nem jó a megoldás, jobb oldalon láthatod a megoldást"),"Páros","")),"")</f>
        <v>Páros</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 t="shared" si="0"/>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c r="D16" s="1"/>
    </row>
    <row r="17" spans="2:4" x14ac:dyDescent="0.3">
      <c r="B17" s="8"/>
      <c r="C17" s="3" t="s">
        <v>39</v>
      </c>
      <c r="D17" s="1"/>
    </row>
    <row r="18" spans="2:4" x14ac:dyDescent="0.3">
      <c r="B18" s="9"/>
      <c r="C18" s="3" t="s">
        <v>189</v>
      </c>
    </row>
    <row r="20" spans="2:4" x14ac:dyDescent="0.3">
      <c r="B20" s="3" t="s">
        <v>10</v>
      </c>
    </row>
    <row r="21" spans="2:4" x14ac:dyDescent="0.3">
      <c r="B21" s="4">
        <f ca="1">RANDBETWEEN(1,20)</f>
        <v>11</v>
      </c>
    </row>
    <row r="23" spans="2:4" x14ac:dyDescent="0.3">
      <c r="B23" s="3" t="s">
        <v>11</v>
      </c>
      <c r="C23" s="1"/>
    </row>
    <row r="24" spans="2:4" x14ac:dyDescent="0.3">
      <c r="B24" s="4">
        <f ca="1">RANDBETWEEN(1,99)</f>
        <v>52</v>
      </c>
    </row>
    <row r="26" spans="2:4" x14ac:dyDescent="0.3">
      <c r="B26" s="3" t="s">
        <v>97</v>
      </c>
      <c r="C26" s="1"/>
    </row>
    <row r="27" spans="2:4" x14ac:dyDescent="0.3">
      <c r="B27" s="4">
        <f ca="1">RANDBETWEEN(1,999)</f>
        <v>287</v>
      </c>
    </row>
  </sheetData>
  <conditionalFormatting sqref="D5:D14">
    <cfRule type="containsText" dxfId="129" priority="1" operator="containsText" text="Nem jó a megoldás, jobb oldalon láthatod a megoldást">
      <formula>NOT(ISERROR(SEARCH("Nem jó a megoldás, jobb oldalon láthatod a megoldást",D5)))</formula>
    </cfRule>
    <cfRule type="containsText" dxfId="128" priority="2" operator="containsText" text="Helyes a megoldás">
      <formula>NOT(ISERROR(SEARCH("Helyes a megoldás",D5)))</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35"/>
  <sheetViews>
    <sheetView workbookViewId="0">
      <selection activeCell="I43" sqref="I43"/>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71" t="s">
        <v>162</v>
      </c>
      <c r="C2" s="71"/>
      <c r="D2" s="71"/>
      <c r="E2" s="71"/>
      <c r="F2" s="71"/>
    </row>
    <row r="3" spans="2:9" x14ac:dyDescent="0.3">
      <c r="E3" s="63" t="s">
        <v>4</v>
      </c>
      <c r="F3" s="63"/>
      <c r="H3" s="3" t="s">
        <v>107</v>
      </c>
    </row>
    <row r="4" spans="2:9" x14ac:dyDescent="0.3">
      <c r="B4" s="32" t="s">
        <v>37</v>
      </c>
      <c r="C4" s="58" t="s">
        <v>163</v>
      </c>
      <c r="D4" s="2"/>
      <c r="E4" s="32" t="s">
        <v>37</v>
      </c>
      <c r="F4" s="58" t="s">
        <v>163</v>
      </c>
      <c r="H4" s="8"/>
      <c r="I4" s="3" t="s">
        <v>166</v>
      </c>
    </row>
    <row r="5" spans="2:9" x14ac:dyDescent="0.3">
      <c r="B5" s="26">
        <v>26</v>
      </c>
      <c r="C5" s="25">
        <v>30</v>
      </c>
      <c r="D5" s="2"/>
      <c r="E5" s="26">
        <f>IF(ISBLANK(B5)=FALSE,B5,"")</f>
        <v>26</v>
      </c>
      <c r="F5" s="27" t="str">
        <f>IF(ISBLANK(C5)=FALSE,IF(C5=ROUND(B5,-1),"Helyes megoldás",ROUND(B5,-1)),"")</f>
        <v>Helyes megoldás</v>
      </c>
      <c r="H5" s="9"/>
      <c r="I5" s="3" t="s">
        <v>167</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71" t="s">
        <v>165</v>
      </c>
      <c r="C17" s="71"/>
      <c r="D17" s="71"/>
      <c r="E17" s="71"/>
      <c r="F17" s="71"/>
    </row>
    <row r="18" spans="2:6" x14ac:dyDescent="0.3">
      <c r="B18" s="39"/>
      <c r="C18" s="39"/>
      <c r="D18" s="39"/>
      <c r="E18" s="63" t="s">
        <v>4</v>
      </c>
      <c r="F18" s="63"/>
    </row>
    <row r="19" spans="2:6" x14ac:dyDescent="0.3">
      <c r="B19" s="32" t="s">
        <v>37</v>
      </c>
      <c r="C19" s="58" t="s">
        <v>164</v>
      </c>
      <c r="D19" s="2"/>
      <c r="E19" s="32" t="s">
        <v>37</v>
      </c>
      <c r="F19" s="58" t="s">
        <v>164</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1" spans="2:6" x14ac:dyDescent="0.3">
      <c r="B31" s="3" t="s">
        <v>11</v>
      </c>
    </row>
    <row r="32" spans="2:6" x14ac:dyDescent="0.3">
      <c r="B32" s="4">
        <f ca="1">RANDBETWEEN(1,99)</f>
        <v>60</v>
      </c>
    </row>
    <row r="34" spans="2:2" x14ac:dyDescent="0.3">
      <c r="B34" s="3" t="s">
        <v>97</v>
      </c>
    </row>
    <row r="35" spans="2:2" x14ac:dyDescent="0.3">
      <c r="B35" s="4">
        <f ca="1">RANDBETWEEN(1,999)</f>
        <v>594</v>
      </c>
    </row>
  </sheetData>
  <mergeCells count="4">
    <mergeCell ref="B2:F2"/>
    <mergeCell ref="E3:F3"/>
    <mergeCell ref="E18:F18"/>
    <mergeCell ref="B17:F17"/>
  </mergeCells>
  <conditionalFormatting sqref="F5:F14">
    <cfRule type="notContainsBlanks" dxfId="11" priority="15">
      <formula>LEN(TRIM(F5))&gt;0</formula>
    </cfRule>
  </conditionalFormatting>
  <conditionalFormatting sqref="F5:F14">
    <cfRule type="containsText" dxfId="10" priority="9" operator="containsText" text="Helyes megoldás">
      <formula>NOT(ISERROR(SEARCH("Helyes megoldás",F5)))</formula>
    </cfRule>
  </conditionalFormatting>
  <conditionalFormatting sqref="F20:F29">
    <cfRule type="notContainsBlanks" dxfId="9" priority="7">
      <formula>LEN(TRIM(F20))&gt;0</formula>
    </cfRule>
  </conditionalFormatting>
  <conditionalFormatting sqref="F20:F29">
    <cfRule type="containsText" dxfId="8" priority="5" operator="containsText" text="Helyes megoldás">
      <formula>NOT(ISERROR(SEARCH("Helyes megoldás",F20)))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H25"/>
  <sheetViews>
    <sheetView workbookViewId="0">
      <selection activeCell="H27" sqref="H27"/>
    </sheetView>
  </sheetViews>
  <sheetFormatPr defaultRowHeight="15.6" x14ac:dyDescent="0.3"/>
  <cols>
    <col min="1" max="2" width="8.88671875" style="3"/>
    <col min="3" max="3" width="8" style="3" customWidth="1"/>
    <col min="4" max="4" width="9" style="3" customWidth="1"/>
    <col min="5" max="6" width="8.88671875" style="3"/>
    <col min="7" max="7" width="18.77734375" style="3" bestFit="1" customWidth="1"/>
    <col min="8" max="8" width="18.77734375" style="3" customWidth="1"/>
    <col min="9" max="16384" width="8.88671875" style="3"/>
  </cols>
  <sheetData>
    <row r="2" spans="2:8" x14ac:dyDescent="0.3">
      <c r="B2" s="71" t="s">
        <v>168</v>
      </c>
      <c r="C2" s="71"/>
      <c r="D2" s="71"/>
      <c r="E2" s="71"/>
      <c r="F2" s="71"/>
      <c r="G2" s="71"/>
      <c r="H2" s="71"/>
    </row>
    <row r="3" spans="2:8" x14ac:dyDescent="0.3">
      <c r="F3" s="71"/>
      <c r="G3" s="71"/>
      <c r="H3" s="15"/>
    </row>
    <row r="4" spans="2:8" x14ac:dyDescent="0.3">
      <c r="B4" s="75" t="s">
        <v>37</v>
      </c>
      <c r="C4" s="75" t="s">
        <v>169</v>
      </c>
      <c r="D4" s="75"/>
      <c r="F4" s="75" t="s">
        <v>37</v>
      </c>
      <c r="G4" s="75" t="s">
        <v>169</v>
      </c>
      <c r="H4" s="75"/>
    </row>
    <row r="5" spans="2:8" x14ac:dyDescent="0.3">
      <c r="B5" s="75"/>
      <c r="C5" s="32" t="s">
        <v>170</v>
      </c>
      <c r="D5" s="32" t="s">
        <v>171</v>
      </c>
      <c r="E5" s="2"/>
      <c r="F5" s="75"/>
      <c r="G5" s="32" t="s">
        <v>170</v>
      </c>
      <c r="H5" s="32" t="s">
        <v>171</v>
      </c>
    </row>
    <row r="6" spans="2:8" x14ac:dyDescent="0.3">
      <c r="B6" s="26">
        <v>1387</v>
      </c>
      <c r="C6" s="25">
        <v>1390</v>
      </c>
      <c r="D6" s="36">
        <v>1400</v>
      </c>
      <c r="E6" s="2"/>
      <c r="F6" s="26">
        <f t="shared" ref="F6:F15" si="0">IF(ISBLANK(B6)=FALSE,B6,"")</f>
        <v>1387</v>
      </c>
      <c r="G6" s="27" t="str">
        <f t="shared" ref="G6:G15" si="1">IF(ISBLANK(C6)=FALSE,IF(C6=ROUND(B6,-1),"Helyes megoldás",ROUND(B6,-1)),"")</f>
        <v>Helyes megoldás</v>
      </c>
      <c r="H6" s="27" t="str">
        <f t="shared" ref="H6:H15" si="2">IF(ISBLANK(D6)=FALSE,IF(D6=ROUND(B6,-2),"Helyes megoldás",ROUND(B6,-2)),"")</f>
        <v>Helyes megoldás</v>
      </c>
    </row>
    <row r="7" spans="2:8" x14ac:dyDescent="0.3">
      <c r="B7" s="26">
        <v>2569</v>
      </c>
      <c r="C7" s="25">
        <v>2500</v>
      </c>
      <c r="D7" s="36">
        <v>2500</v>
      </c>
      <c r="E7" s="2"/>
      <c r="F7" s="26">
        <f t="shared" si="0"/>
        <v>2569</v>
      </c>
      <c r="G7" s="27">
        <f t="shared" si="1"/>
        <v>2570</v>
      </c>
      <c r="H7" s="27">
        <f t="shared" si="2"/>
        <v>2600</v>
      </c>
    </row>
    <row r="8" spans="2:8" x14ac:dyDescent="0.3">
      <c r="B8" s="26"/>
      <c r="C8" s="25"/>
      <c r="D8" s="36"/>
      <c r="E8" s="2"/>
      <c r="F8" s="26" t="str">
        <f t="shared" si="0"/>
        <v/>
      </c>
      <c r="G8" s="27" t="str">
        <f t="shared" si="1"/>
        <v/>
      </c>
      <c r="H8" s="27" t="str">
        <f t="shared" si="2"/>
        <v/>
      </c>
    </row>
    <row r="9" spans="2:8" x14ac:dyDescent="0.3">
      <c r="B9" s="26"/>
      <c r="C9" s="25"/>
      <c r="D9" s="36"/>
      <c r="E9" s="2"/>
      <c r="F9" s="26" t="str">
        <f t="shared" si="0"/>
        <v/>
      </c>
      <c r="G9" s="27" t="str">
        <f t="shared" si="1"/>
        <v/>
      </c>
      <c r="H9" s="27" t="str">
        <f t="shared" si="2"/>
        <v/>
      </c>
    </row>
    <row r="10" spans="2:8" x14ac:dyDescent="0.3">
      <c r="B10" s="26"/>
      <c r="C10" s="25"/>
      <c r="D10" s="36"/>
      <c r="E10" s="2"/>
      <c r="F10" s="26" t="str">
        <f t="shared" si="0"/>
        <v/>
      </c>
      <c r="G10" s="27" t="str">
        <f t="shared" si="1"/>
        <v/>
      </c>
      <c r="H10" s="27" t="str">
        <f t="shared" si="2"/>
        <v/>
      </c>
    </row>
    <row r="11" spans="2:8" x14ac:dyDescent="0.3">
      <c r="B11" s="26"/>
      <c r="C11" s="25"/>
      <c r="D11" s="36"/>
      <c r="E11" s="2"/>
      <c r="F11" s="26" t="str">
        <f t="shared" si="0"/>
        <v/>
      </c>
      <c r="G11" s="27" t="str">
        <f t="shared" si="1"/>
        <v/>
      </c>
      <c r="H11" s="27" t="str">
        <f t="shared" si="2"/>
        <v/>
      </c>
    </row>
    <row r="12" spans="2:8" x14ac:dyDescent="0.3">
      <c r="B12" s="26"/>
      <c r="C12" s="25"/>
      <c r="D12" s="36"/>
      <c r="E12" s="2"/>
      <c r="F12" s="26" t="str">
        <f t="shared" si="0"/>
        <v/>
      </c>
      <c r="G12" s="27" t="str">
        <f t="shared" si="1"/>
        <v/>
      </c>
      <c r="H12" s="27" t="str">
        <f t="shared" si="2"/>
        <v/>
      </c>
    </row>
    <row r="13" spans="2:8" x14ac:dyDescent="0.3">
      <c r="B13" s="26"/>
      <c r="C13" s="25"/>
      <c r="D13" s="36"/>
      <c r="E13" s="2"/>
      <c r="F13" s="26" t="str">
        <f t="shared" si="0"/>
        <v/>
      </c>
      <c r="G13" s="27" t="str">
        <f t="shared" si="1"/>
        <v/>
      </c>
      <c r="H13" s="27" t="str">
        <f t="shared" si="2"/>
        <v/>
      </c>
    </row>
    <row r="14" spans="2:8" x14ac:dyDescent="0.3">
      <c r="B14" s="26"/>
      <c r="C14" s="25"/>
      <c r="D14" s="36"/>
      <c r="E14" s="2"/>
      <c r="F14" s="26" t="str">
        <f t="shared" si="0"/>
        <v/>
      </c>
      <c r="G14" s="27" t="str">
        <f t="shared" si="1"/>
        <v/>
      </c>
      <c r="H14" s="27" t="str">
        <f t="shared" si="2"/>
        <v/>
      </c>
    </row>
    <row r="15" spans="2:8" x14ac:dyDescent="0.3">
      <c r="B15" s="26"/>
      <c r="C15" s="25"/>
      <c r="D15" s="36"/>
      <c r="E15" s="2"/>
      <c r="F15" s="26" t="str">
        <f t="shared" si="0"/>
        <v/>
      </c>
      <c r="G15" s="27" t="str">
        <f t="shared" si="1"/>
        <v/>
      </c>
      <c r="H15" s="27" t="str">
        <f t="shared" si="2"/>
        <v/>
      </c>
    </row>
    <row r="16" spans="2:8" x14ac:dyDescent="0.3">
      <c r="C16" s="1"/>
      <c r="D16" s="1"/>
    </row>
    <row r="17" spans="2:3" x14ac:dyDescent="0.3">
      <c r="B17" s="3" t="s">
        <v>107</v>
      </c>
    </row>
    <row r="18" spans="2:3" x14ac:dyDescent="0.3">
      <c r="B18" s="8"/>
      <c r="C18" s="3" t="s">
        <v>166</v>
      </c>
    </row>
    <row r="19" spans="2:3" x14ac:dyDescent="0.3">
      <c r="B19" s="9"/>
      <c r="C19" s="3" t="s">
        <v>167</v>
      </c>
    </row>
    <row r="21" spans="2:3" x14ac:dyDescent="0.3">
      <c r="B21" s="3" t="s">
        <v>11</v>
      </c>
    </row>
    <row r="22" spans="2:3" x14ac:dyDescent="0.3">
      <c r="B22" s="4">
        <f ca="1">RANDBETWEEN(1,99)</f>
        <v>98</v>
      </c>
    </row>
    <row r="24" spans="2:3" x14ac:dyDescent="0.3">
      <c r="B24" s="3" t="s">
        <v>97</v>
      </c>
    </row>
    <row r="25" spans="2:3" x14ac:dyDescent="0.3">
      <c r="B25" s="4">
        <f ca="1">RANDBETWEEN(1,999)</f>
        <v>410</v>
      </c>
    </row>
  </sheetData>
  <mergeCells count="6">
    <mergeCell ref="B2:H2"/>
    <mergeCell ref="F3:G3"/>
    <mergeCell ref="B4:B5"/>
    <mergeCell ref="C4:D4"/>
    <mergeCell ref="F4:F5"/>
    <mergeCell ref="G4:H4"/>
  </mergeCells>
  <conditionalFormatting sqref="G6:H15">
    <cfRule type="containsText" dxfId="7" priority="9" operator="containsText" text="Helyes megoldás">
      <formula>NOT(ISERROR(SEARCH("Helyes megoldás",G6)))</formula>
    </cfRule>
    <cfRule type="notContainsBlanks" dxfId="6" priority="10">
      <formula>LEN(TRIM(G6))&gt;0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49"/>
  <sheetViews>
    <sheetView workbookViewId="0">
      <selection activeCell="I18" sqref="I18"/>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6" width="17.109375" style="3" bestFit="1" customWidth="1"/>
    <col min="17" max="16384" width="8.88671875" style="3"/>
  </cols>
  <sheetData>
    <row r="2" spans="2:16" x14ac:dyDescent="0.3">
      <c r="B2" s="82" t="s">
        <v>111</v>
      </c>
      <c r="C2" s="82"/>
      <c r="D2" s="82"/>
      <c r="E2" s="82"/>
      <c r="F2" s="82"/>
      <c r="G2" s="82"/>
      <c r="H2" s="82"/>
      <c r="J2" s="83" t="s">
        <v>4</v>
      </c>
      <c r="K2" s="83"/>
      <c r="L2" s="83"/>
      <c r="M2" s="83"/>
      <c r="N2" s="83"/>
      <c r="O2" s="83"/>
      <c r="P2" s="83"/>
    </row>
    <row r="3" spans="2:16" x14ac:dyDescent="0.3">
      <c r="B3" s="75" t="s">
        <v>119</v>
      </c>
      <c r="C3" s="75"/>
      <c r="D3" s="78" t="s">
        <v>120</v>
      </c>
      <c r="E3" s="78"/>
      <c r="F3" s="78"/>
      <c r="G3" s="78"/>
      <c r="H3" s="78"/>
      <c r="J3" s="75" t="s">
        <v>119</v>
      </c>
      <c r="K3" s="75"/>
      <c r="L3" s="78" t="s">
        <v>120</v>
      </c>
      <c r="M3" s="78"/>
      <c r="N3" s="78"/>
      <c r="O3" s="78"/>
      <c r="P3" s="78"/>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57"/>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57"/>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57"/>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57"/>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57"/>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107</v>
      </c>
      <c r="C11" s="1"/>
    </row>
    <row r="12" spans="2:16" x14ac:dyDescent="0.3">
      <c r="B12" s="8"/>
      <c r="C12" s="3" t="s">
        <v>121</v>
      </c>
    </row>
    <row r="13" spans="2:16" x14ac:dyDescent="0.3">
      <c r="B13" s="9"/>
      <c r="C13" s="3" t="s">
        <v>135</v>
      </c>
    </row>
    <row r="15" spans="2:16" x14ac:dyDescent="0.3">
      <c r="B15" s="3" t="s">
        <v>92</v>
      </c>
      <c r="E15" s="3" t="s">
        <v>11</v>
      </c>
      <c r="H15" s="3" t="s">
        <v>97</v>
      </c>
    </row>
    <row r="16" spans="2:16" x14ac:dyDescent="0.3">
      <c r="B16" s="4">
        <f ca="1">RANDBETWEEN(1,10)</f>
        <v>3</v>
      </c>
      <c r="E16" s="4">
        <f ca="1">RANDBETWEEN(1,10)*10</f>
        <v>50</v>
      </c>
      <c r="H16" s="4">
        <f ca="1">RANDBETWEEN(1,10)*100</f>
        <v>500</v>
      </c>
    </row>
    <row r="19" spans="2:16" x14ac:dyDescent="0.3">
      <c r="B19" s="82" t="s">
        <v>129</v>
      </c>
      <c r="C19" s="82"/>
      <c r="D19" s="82"/>
      <c r="E19" s="82"/>
      <c r="F19" s="82"/>
      <c r="G19" s="82"/>
      <c r="H19" s="39"/>
      <c r="J19" s="83" t="s">
        <v>4</v>
      </c>
      <c r="K19" s="83"/>
      <c r="L19" s="83"/>
      <c r="M19" s="83"/>
      <c r="N19" s="83"/>
      <c r="O19" s="83"/>
    </row>
    <row r="20" spans="2:16" x14ac:dyDescent="0.3">
      <c r="B20" s="75" t="s">
        <v>119</v>
      </c>
      <c r="C20" s="75"/>
      <c r="D20" s="79" t="s">
        <v>120</v>
      </c>
      <c r="E20" s="80"/>
      <c r="F20" s="80"/>
      <c r="G20" s="81"/>
      <c r="H20" s="38"/>
      <c r="J20" s="75" t="s">
        <v>119</v>
      </c>
      <c r="K20" s="75"/>
      <c r="L20" s="79" t="s">
        <v>120</v>
      </c>
      <c r="M20" s="80"/>
      <c r="N20" s="80"/>
      <c r="O20" s="81"/>
      <c r="P20" s="38"/>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57"/>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57"/>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57"/>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57"/>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107</v>
      </c>
      <c r="C27" s="1"/>
    </row>
    <row r="28" spans="2:16" x14ac:dyDescent="0.3">
      <c r="B28" s="8"/>
      <c r="C28" s="3" t="s">
        <v>130</v>
      </c>
    </row>
    <row r="29" spans="2:16" x14ac:dyDescent="0.3">
      <c r="B29" s="9"/>
      <c r="C29" s="3" t="s">
        <v>136</v>
      </c>
    </row>
    <row r="31" spans="2:16" x14ac:dyDescent="0.3">
      <c r="B31" s="3" t="s">
        <v>92</v>
      </c>
      <c r="E31" s="3" t="s">
        <v>11</v>
      </c>
      <c r="H31" s="3" t="s">
        <v>97</v>
      </c>
    </row>
    <row r="32" spans="2:16" x14ac:dyDescent="0.3">
      <c r="B32" s="4">
        <f ca="1">RANDBETWEEN(1,10)</f>
        <v>1</v>
      </c>
      <c r="E32" s="4">
        <f ca="1">RANDBETWEEN(1,10)*10</f>
        <v>100</v>
      </c>
      <c r="H32" s="4">
        <f ca="1">RANDBETWEEN(1,10)*100</f>
        <v>900</v>
      </c>
    </row>
    <row r="35" spans="2:16" x14ac:dyDescent="0.3">
      <c r="B35" s="82" t="s">
        <v>122</v>
      </c>
      <c r="C35" s="82"/>
      <c r="D35" s="82"/>
      <c r="E35" s="82"/>
      <c r="F35" s="82"/>
      <c r="G35" s="82"/>
      <c r="H35" s="82"/>
      <c r="J35" s="83" t="s">
        <v>4</v>
      </c>
      <c r="K35" s="83"/>
      <c r="L35" s="83"/>
      <c r="M35" s="83"/>
      <c r="N35" s="83"/>
      <c r="O35" s="83"/>
      <c r="P35" s="83"/>
    </row>
    <row r="36" spans="2:16" x14ac:dyDescent="0.3">
      <c r="B36" s="75" t="s">
        <v>119</v>
      </c>
      <c r="C36" s="75"/>
      <c r="D36" s="78" t="s">
        <v>120</v>
      </c>
      <c r="E36" s="78"/>
      <c r="F36" s="78"/>
      <c r="G36" s="78"/>
      <c r="H36" s="78"/>
      <c r="J36" s="75" t="s">
        <v>119</v>
      </c>
      <c r="K36" s="75"/>
      <c r="L36" s="78" t="s">
        <v>120</v>
      </c>
      <c r="M36" s="78"/>
      <c r="N36" s="78"/>
      <c r="O36" s="78"/>
      <c r="P36" s="78"/>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57"/>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57"/>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57"/>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57"/>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57"/>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107</v>
      </c>
      <c r="C44" s="1"/>
    </row>
    <row r="45" spans="2:16" x14ac:dyDescent="0.3">
      <c r="B45" s="8"/>
      <c r="C45" s="3" t="s">
        <v>128</v>
      </c>
    </row>
    <row r="46" spans="2:16" x14ac:dyDescent="0.3">
      <c r="B46" s="9"/>
      <c r="C46" s="3" t="s">
        <v>137</v>
      </c>
    </row>
    <row r="48" spans="2:16" x14ac:dyDescent="0.3">
      <c r="B48" s="3" t="s">
        <v>92</v>
      </c>
      <c r="E48" s="3" t="s">
        <v>11</v>
      </c>
      <c r="H48" s="3" t="s">
        <v>97</v>
      </c>
    </row>
    <row r="49" spans="2:8" x14ac:dyDescent="0.3">
      <c r="B49" s="4">
        <f ca="1">RANDBETWEEN(1,10)</f>
        <v>3</v>
      </c>
      <c r="E49" s="4">
        <f ca="1">RANDBETWEEN(1,10)*10</f>
        <v>60</v>
      </c>
      <c r="H49" s="4">
        <f ca="1">RANDBETWEEN(1,10)*100</f>
        <v>400</v>
      </c>
    </row>
  </sheetData>
  <mergeCells count="18">
    <mergeCell ref="B3:C3"/>
    <mergeCell ref="D3:H3"/>
    <mergeCell ref="J3:K3"/>
    <mergeCell ref="L3:P3"/>
    <mergeCell ref="J2:P2"/>
    <mergeCell ref="B2:H2"/>
    <mergeCell ref="J19:O19"/>
    <mergeCell ref="D20:G20"/>
    <mergeCell ref="B19:G19"/>
    <mergeCell ref="B20:C20"/>
    <mergeCell ref="J20:K20"/>
    <mergeCell ref="B36:C36"/>
    <mergeCell ref="D36:H36"/>
    <mergeCell ref="J36:K36"/>
    <mergeCell ref="L36:P36"/>
    <mergeCell ref="L20:O20"/>
    <mergeCell ref="B35:H35"/>
    <mergeCell ref="J35:P35"/>
  </mergeCells>
  <conditionalFormatting sqref="L5:P9 L22:O25">
    <cfRule type="containsText" dxfId="5" priority="5" operator="containsText" text="Helyes megoldás">
      <formula>NOT(ISERROR(SEARCH("Helyes megoldás",L5)))</formula>
    </cfRule>
    <cfRule type="notContainsBlanks" dxfId="4" priority="6">
      <formula>LEN(TRIM(L5))&gt;0</formula>
    </cfRule>
  </conditionalFormatting>
  <conditionalFormatting sqref="L38:P42">
    <cfRule type="containsText" dxfId="3" priority="1" operator="containsText" text="Helyes megoldás">
      <formula>NOT(ISERROR(SEARCH("Helyes megoldás",L38)))</formula>
    </cfRule>
    <cfRule type="notContainsBlanks" dxfId="2" priority="2">
      <formula>LEN(TRIM(L38))&gt;0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11C1-FB19-48CD-AA10-6F8FBCA449EF}">
  <sheetPr codeName="Munka26"/>
  <dimension ref="B2:I30"/>
  <sheetViews>
    <sheetView workbookViewId="0">
      <selection activeCell="F21" sqref="F21"/>
    </sheetView>
  </sheetViews>
  <sheetFormatPr defaultRowHeight="15.6" x14ac:dyDescent="0.3"/>
  <cols>
    <col min="1" max="1" width="8.88671875" style="3"/>
    <col min="2" max="2" width="10.88671875" style="3" bestFit="1" customWidth="1"/>
    <col min="3" max="3" width="11.33203125" style="3" customWidth="1"/>
    <col min="4" max="4" width="16.664062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210</v>
      </c>
      <c r="F2" s="1" t="s">
        <v>3</v>
      </c>
      <c r="G2" s="2" t="s">
        <v>4</v>
      </c>
      <c r="H2" s="2"/>
    </row>
    <row r="3" spans="2:9" x14ac:dyDescent="0.3">
      <c r="B3" s="26">
        <v>2</v>
      </c>
      <c r="D3" s="62" t="s">
        <v>211</v>
      </c>
      <c r="E3" s="5">
        <v>30</v>
      </c>
      <c r="F3" s="1" t="str">
        <f>IF(ISBLANK(E3)=FALSE,IF(E3=SUM(B3:B12),"Helyes a megoldás","Nem jó a megoldás, jobb oldalon láthatod a megoldást"),"")</f>
        <v>Helyes a megoldás</v>
      </c>
      <c r="G3" s="6" t="str">
        <f>IF(ISBLANK(E3)=FALSE,IF(E3=SUM(B3:B12),"",SUM(B3:B12)),"")</f>
        <v/>
      </c>
    </row>
    <row r="4" spans="2:9" x14ac:dyDescent="0.3">
      <c r="B4" s="26">
        <v>3</v>
      </c>
      <c r="D4" s="62" t="s">
        <v>212</v>
      </c>
      <c r="E4" s="5">
        <v>5</v>
      </c>
      <c r="F4" s="1" t="str">
        <f>IF(ISBLANK(E4)=FALSE,IF(E4=COUNT(B3:B12),"Helyes a megoldás","Nem jó a megoldás, jobb oldalon láthatod a megoldást"),"")</f>
        <v>Helyes a megoldás</v>
      </c>
      <c r="G4" s="6" t="str">
        <f>IF(ISBLANK(E4)=FALSE,IF(E4=COUNT(B3:B12),"",COUNT(B3:B12)),"")</f>
        <v/>
      </c>
      <c r="H4" s="6"/>
    </row>
    <row r="5" spans="2:9" x14ac:dyDescent="0.3">
      <c r="B5" s="26">
        <v>6</v>
      </c>
      <c r="D5" s="62" t="s">
        <v>213</v>
      </c>
      <c r="E5" s="5">
        <v>6</v>
      </c>
      <c r="F5" s="1" t="str">
        <f>IF(ISBLANK(E5)=FALSE,IF(E5=AVERAGE(B3:B12),"Helyes a megoldás","Nem jó a megoldás, jobb oldalon láthatod a megoldást"),"")</f>
        <v>Helyes a megoldás</v>
      </c>
      <c r="G5" s="6" t="str">
        <f>IF(ISBLANK(E5)=FALSE,IF(E5=AVERAGE(B3:B12),"",AVERAGE(B3:B12)),"")</f>
        <v/>
      </c>
      <c r="H5" s="6"/>
    </row>
    <row r="6" spans="2:9" x14ac:dyDescent="0.3">
      <c r="B6" s="26">
        <v>8</v>
      </c>
      <c r="I6" s="6"/>
    </row>
    <row r="7" spans="2:9" x14ac:dyDescent="0.3">
      <c r="B7" s="26">
        <v>11</v>
      </c>
      <c r="H7" s="1"/>
      <c r="I7" s="6"/>
    </row>
    <row r="8" spans="2:9" x14ac:dyDescent="0.3">
      <c r="B8" s="26"/>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4" spans="2:9" x14ac:dyDescent="0.3">
      <c r="B14" s="3" t="s">
        <v>107</v>
      </c>
      <c r="C14" s="1"/>
    </row>
    <row r="15" spans="2:9" x14ac:dyDescent="0.3">
      <c r="B15" s="8"/>
      <c r="C15" s="3" t="s">
        <v>214</v>
      </c>
    </row>
    <row r="16" spans="2:9" x14ac:dyDescent="0.3">
      <c r="B16" s="9"/>
      <c r="C16" s="3" t="s">
        <v>215</v>
      </c>
    </row>
    <row r="18" spans="2:3" x14ac:dyDescent="0.3">
      <c r="B18" s="3" t="s">
        <v>216</v>
      </c>
    </row>
    <row r="19" spans="2:3" x14ac:dyDescent="0.3">
      <c r="B19" s="4">
        <f ca="1">RANDBETWEEN(1,10)</f>
        <v>2</v>
      </c>
      <c r="C19" s="1"/>
    </row>
    <row r="20" spans="2:3" x14ac:dyDescent="0.3">
      <c r="B20" s="4">
        <f ca="1">RANDBETWEEN(1,10)</f>
        <v>8</v>
      </c>
    </row>
    <row r="21" spans="2:3" x14ac:dyDescent="0.3">
      <c r="B21" s="4">
        <f ca="1">RANDBETWEEN(1,10)</f>
        <v>5</v>
      </c>
    </row>
    <row r="22" spans="2:3" x14ac:dyDescent="0.3">
      <c r="B22" s="4">
        <f ca="1">RANDBETWEEN(1,10)</f>
        <v>4</v>
      </c>
      <c r="C22" s="1"/>
    </row>
    <row r="23" spans="2:3" x14ac:dyDescent="0.3">
      <c r="B23" s="4">
        <f ca="1">RANDBETWEEN(1,10)</f>
        <v>1</v>
      </c>
    </row>
    <row r="25" spans="2:3" x14ac:dyDescent="0.3">
      <c r="B25" s="3" t="s">
        <v>217</v>
      </c>
      <c r="C25" s="1"/>
    </row>
    <row r="26" spans="2:3" x14ac:dyDescent="0.3">
      <c r="B26" s="4">
        <f ca="1">RANDBETWEEN(1,100)</f>
        <v>50</v>
      </c>
    </row>
    <row r="27" spans="2:3" x14ac:dyDescent="0.3">
      <c r="B27" s="4">
        <f t="shared" ref="B27:B30" ca="1" si="0">RANDBETWEEN(1,100)</f>
        <v>35</v>
      </c>
    </row>
    <row r="28" spans="2:3" x14ac:dyDescent="0.3">
      <c r="B28" s="4">
        <f t="shared" ca="1" si="0"/>
        <v>26</v>
      </c>
    </row>
    <row r="29" spans="2:3" x14ac:dyDescent="0.3">
      <c r="B29" s="4">
        <f t="shared" ca="1" si="0"/>
        <v>5</v>
      </c>
    </row>
    <row r="30" spans="2:3" x14ac:dyDescent="0.3">
      <c r="B30" s="4">
        <f t="shared" ca="1" si="0"/>
        <v>30</v>
      </c>
    </row>
  </sheetData>
  <conditionalFormatting sqref="H7:H12 F3:F5">
    <cfRule type="containsText" dxfId="1" priority="1" operator="containsText" text="Nem jó a megoldás, jobb oldalon láthatod a megoldást">
      <formula>NOT(ISERROR(SEARCH("Nem jó a megoldás, jobb oldalon láthatod a megoldást",F3)))</formula>
    </cfRule>
    <cfRule type="containsText" dxfId="0" priority="2" operator="containsText" text="Helyes a megoldás">
      <formula>NOT(ISERROR(SEARCH("Helyes a megoldás",F3)))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J28"/>
  <sheetViews>
    <sheetView workbookViewId="0">
      <selection activeCell="G23" sqref="G23"/>
    </sheetView>
  </sheetViews>
  <sheetFormatPr defaultRowHeight="15.6" x14ac:dyDescent="0.3"/>
  <cols>
    <col min="1" max="1" width="8.88671875" style="3"/>
    <col min="2" max="2" width="10.88671875" style="3" bestFit="1" customWidth="1"/>
    <col min="3" max="3" width="4.5546875" style="3" customWidth="1"/>
    <col min="4" max="4" width="11.33203125" style="3" bestFit="1" customWidth="1"/>
    <col min="5" max="5" width="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5</v>
      </c>
      <c r="C3" s="1" t="s">
        <v>5</v>
      </c>
      <c r="D3" s="4">
        <v>4</v>
      </c>
      <c r="E3" s="2" t="s">
        <v>6</v>
      </c>
      <c r="F3" s="5">
        <v>9</v>
      </c>
      <c r="G3" s="1" t="str">
        <f>IF(ISBLANK(F3)=FALSE,IF(B3+D3=F3,"Helyes a megoldás","Nem jó a megoldás, jobb oldalon láthatod a megoldást"),"")</f>
        <v>Helyes a megoldás</v>
      </c>
      <c r="H3" s="6" t="str">
        <f>IF(ISBLANK(F3)=FALSE,IF(B3+D3=F3,"",B3+D3),"")</f>
        <v/>
      </c>
      <c r="I3" s="2"/>
      <c r="J3" s="7"/>
    </row>
    <row r="4" spans="2:10" x14ac:dyDescent="0.3">
      <c r="B4" s="4">
        <v>6</v>
      </c>
      <c r="C4" s="1" t="s">
        <v>5</v>
      </c>
      <c r="D4" s="4">
        <v>2</v>
      </c>
      <c r="E4" s="2" t="s">
        <v>6</v>
      </c>
      <c r="F4" s="5">
        <v>11</v>
      </c>
      <c r="G4" s="1" t="str">
        <f t="shared" ref="G4:G12" si="0">IF(ISBLANK(F4)=FALSE,IF(B4+D4=F4,"Helyes a megoldás","Nem jó a megoldás, jobb oldalon láthatod a megoldást"),"")</f>
        <v>Nem jó a megoldás, jobb oldalon láthatod a megoldást</v>
      </c>
      <c r="H4" s="6">
        <f t="shared" ref="H4:H12" si="1">IF(ISBLANK(F4)=FALSE,IF(B4+D4=F4,"",B4+D4),"")</f>
        <v>8</v>
      </c>
      <c r="I4" s="2"/>
      <c r="J4" s="7"/>
    </row>
    <row r="5" spans="2:10" x14ac:dyDescent="0.3">
      <c r="B5" s="4"/>
      <c r="C5" s="1" t="s">
        <v>5</v>
      </c>
      <c r="D5" s="4"/>
      <c r="E5" s="2" t="s">
        <v>6</v>
      </c>
      <c r="F5" s="5"/>
      <c r="G5" s="1" t="str">
        <f t="shared" si="0"/>
        <v/>
      </c>
      <c r="H5" s="6" t="str">
        <f t="shared" si="1"/>
        <v/>
      </c>
      <c r="I5" s="2"/>
      <c r="J5" s="7"/>
    </row>
    <row r="6" spans="2:10" x14ac:dyDescent="0.3">
      <c r="B6" s="4"/>
      <c r="C6" s="1" t="s">
        <v>5</v>
      </c>
      <c r="D6" s="4"/>
      <c r="E6" s="2" t="s">
        <v>6</v>
      </c>
      <c r="F6" s="5"/>
      <c r="G6" s="1" t="str">
        <f t="shared" si="0"/>
        <v/>
      </c>
      <c r="H6" s="6" t="str">
        <f t="shared" si="1"/>
        <v/>
      </c>
      <c r="I6" s="2"/>
      <c r="J6" s="7"/>
    </row>
    <row r="7" spans="2:10" x14ac:dyDescent="0.3">
      <c r="B7" s="4"/>
      <c r="C7" s="1" t="s">
        <v>5</v>
      </c>
      <c r="D7" s="4"/>
      <c r="E7" s="2" t="s">
        <v>6</v>
      </c>
      <c r="F7" s="5"/>
      <c r="G7" s="1" t="str">
        <f t="shared" si="0"/>
        <v/>
      </c>
      <c r="H7" s="6" t="str">
        <f t="shared" si="1"/>
        <v/>
      </c>
      <c r="I7" s="2"/>
      <c r="J7" s="7"/>
    </row>
    <row r="8" spans="2:10" x14ac:dyDescent="0.3">
      <c r="B8" s="4"/>
      <c r="C8" s="1" t="s">
        <v>5</v>
      </c>
      <c r="D8" s="4"/>
      <c r="E8" s="2" t="s">
        <v>6</v>
      </c>
      <c r="F8" s="5"/>
      <c r="G8" s="1" t="str">
        <f t="shared" si="0"/>
        <v/>
      </c>
      <c r="H8" s="6" t="str">
        <f t="shared" si="1"/>
        <v/>
      </c>
      <c r="I8" s="2"/>
      <c r="J8" s="7"/>
    </row>
    <row r="9" spans="2:10" x14ac:dyDescent="0.3">
      <c r="B9" s="4"/>
      <c r="C9" s="1" t="s">
        <v>5</v>
      </c>
      <c r="D9" s="4"/>
      <c r="E9" s="2" t="s">
        <v>6</v>
      </c>
      <c r="F9" s="5"/>
      <c r="G9" s="1" t="str">
        <f t="shared" si="0"/>
        <v/>
      </c>
      <c r="H9" s="6" t="str">
        <f t="shared" si="1"/>
        <v/>
      </c>
      <c r="I9" s="2"/>
      <c r="J9" s="7"/>
    </row>
    <row r="10" spans="2:10" x14ac:dyDescent="0.3">
      <c r="B10" s="4"/>
      <c r="C10" s="1" t="s">
        <v>5</v>
      </c>
      <c r="D10" s="4"/>
      <c r="E10" s="2" t="s">
        <v>6</v>
      </c>
      <c r="F10" s="5"/>
      <c r="G10" s="1" t="str">
        <f t="shared" si="0"/>
        <v/>
      </c>
      <c r="H10" s="6" t="str">
        <f t="shared" si="1"/>
        <v/>
      </c>
      <c r="I10" s="2"/>
      <c r="J10" s="7"/>
    </row>
    <row r="11" spans="2:10" x14ac:dyDescent="0.3">
      <c r="B11" s="4"/>
      <c r="C11" s="1" t="s">
        <v>5</v>
      </c>
      <c r="D11" s="4"/>
      <c r="E11" s="2" t="s">
        <v>6</v>
      </c>
      <c r="F11" s="5"/>
      <c r="G11" s="1" t="str">
        <f t="shared" si="0"/>
        <v/>
      </c>
      <c r="H11" s="6" t="str">
        <f t="shared" si="1"/>
        <v/>
      </c>
      <c r="I11" s="2"/>
      <c r="J11" s="7"/>
    </row>
    <row r="12" spans="2:10" x14ac:dyDescent="0.3">
      <c r="B12" s="4"/>
      <c r="C12" s="1" t="s">
        <v>5</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8</v>
      </c>
      <c r="D15" s="1"/>
    </row>
    <row r="16" spans="2:10" x14ac:dyDescent="0.3">
      <c r="B16" s="9"/>
      <c r="C16" s="3" t="s">
        <v>9</v>
      </c>
    </row>
    <row r="18" spans="2:4" x14ac:dyDescent="0.3">
      <c r="B18" s="3" t="s">
        <v>10</v>
      </c>
    </row>
    <row r="19" spans="2:4" x14ac:dyDescent="0.3">
      <c r="B19" s="1" t="s">
        <v>0</v>
      </c>
      <c r="C19" s="1"/>
      <c r="D19" s="1" t="s">
        <v>1</v>
      </c>
    </row>
    <row r="20" spans="2:4" x14ac:dyDescent="0.3">
      <c r="B20" s="4">
        <f ca="1">RANDBETWEEN(1,20)</f>
        <v>20</v>
      </c>
      <c r="C20" s="1" t="s">
        <v>5</v>
      </c>
      <c r="D20" s="4">
        <f ca="1">RANDBETWEEN(1,20)</f>
        <v>16</v>
      </c>
    </row>
    <row r="22" spans="2:4" x14ac:dyDescent="0.3">
      <c r="B22" s="3" t="s">
        <v>11</v>
      </c>
    </row>
    <row r="23" spans="2:4" x14ac:dyDescent="0.3">
      <c r="B23" s="1" t="s">
        <v>0</v>
      </c>
      <c r="C23" s="1"/>
      <c r="D23" s="1" t="s">
        <v>1</v>
      </c>
    </row>
    <row r="24" spans="2:4" x14ac:dyDescent="0.3">
      <c r="B24" s="4">
        <f ca="1">RANDBETWEEN(1,99)</f>
        <v>70</v>
      </c>
      <c r="C24" s="1" t="s">
        <v>5</v>
      </c>
      <c r="D24" s="4">
        <f ca="1">RANDBETWEEN(1,99)</f>
        <v>44</v>
      </c>
    </row>
    <row r="26" spans="2:4" x14ac:dyDescent="0.3">
      <c r="B26" s="3" t="s">
        <v>97</v>
      </c>
    </row>
    <row r="27" spans="2:4" x14ac:dyDescent="0.3">
      <c r="B27" s="1" t="s">
        <v>0</v>
      </c>
      <c r="C27" s="1"/>
      <c r="D27" s="1" t="s">
        <v>1</v>
      </c>
    </row>
    <row r="28" spans="2:4" x14ac:dyDescent="0.3">
      <c r="B28" s="4">
        <f ca="1">RANDBETWEEN(1,999)</f>
        <v>67</v>
      </c>
      <c r="C28" s="1" t="s">
        <v>5</v>
      </c>
      <c r="D28" s="4">
        <f ca="1">RANDBETWEEN(1,999)</f>
        <v>803</v>
      </c>
    </row>
  </sheetData>
  <conditionalFormatting sqref="G3:G12">
    <cfRule type="containsText" dxfId="127" priority="1" operator="containsText" text="Nem jó a megoldás, jobb oldalon láthatod a megoldást">
      <formula>NOT(ISERROR(SEARCH("Nem jó a megoldás, jobb oldalon láthatod a megoldást",G3)))</formula>
    </cfRule>
    <cfRule type="containsText" dxfId="126" priority="2" operator="containsText" text="Helyes a megoldás">
      <formula>NOT(ISERROR(SEARCH("Helyes a megoldás",G3)))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M49"/>
  <sheetViews>
    <sheetView workbookViewId="0">
      <selection activeCell="O17" sqref="O17"/>
    </sheetView>
  </sheetViews>
  <sheetFormatPr defaultRowHeight="15.6" x14ac:dyDescent="0.3"/>
  <cols>
    <col min="1" max="1" width="8.88671875" style="3"/>
    <col min="2" max="2" width="16.66406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6384" width="8.88671875" style="3"/>
  </cols>
  <sheetData>
    <row r="1" spans="2:13" ht="16.2" thickBot="1" x14ac:dyDescent="0.35"/>
    <row r="2" spans="2:13" ht="16.2" thickTop="1" x14ac:dyDescent="0.3">
      <c r="B2" s="68" t="s">
        <v>138</v>
      </c>
      <c r="C2" s="69"/>
      <c r="D2" s="69"/>
      <c r="E2" s="69"/>
      <c r="F2" s="70"/>
      <c r="H2" s="68" t="s">
        <v>139</v>
      </c>
      <c r="I2" s="69"/>
      <c r="J2" s="69"/>
      <c r="K2" s="69"/>
      <c r="L2" s="69"/>
      <c r="M2" s="70"/>
    </row>
    <row r="3" spans="2:13" x14ac:dyDescent="0.3">
      <c r="B3" s="40"/>
      <c r="F3" s="41"/>
      <c r="H3" s="40"/>
      <c r="M3" s="41"/>
    </row>
    <row r="4" spans="2:13" x14ac:dyDescent="0.3">
      <c r="B4" s="40"/>
      <c r="C4" s="42"/>
      <c r="D4" s="42">
        <f>IF(E5+E6&lt;10,0,1)</f>
        <v>0</v>
      </c>
      <c r="F4" s="41"/>
      <c r="H4" s="40"/>
      <c r="I4" s="42"/>
      <c r="J4" s="42">
        <f>IF(K4+K5+K6&lt;10,0,1)</f>
        <v>1</v>
      </c>
      <c r="K4" s="42">
        <f>IF(L4+L5+L6&lt;10,0,1)</f>
        <v>1</v>
      </c>
      <c r="M4" s="41"/>
    </row>
    <row r="5" spans="2:13" x14ac:dyDescent="0.3">
      <c r="B5" s="40"/>
      <c r="C5" s="1"/>
      <c r="D5" s="4">
        <v>1</v>
      </c>
      <c r="E5" s="4">
        <v>1</v>
      </c>
      <c r="F5" s="41"/>
      <c r="H5" s="40"/>
      <c r="I5" s="1"/>
      <c r="J5" s="4">
        <v>7</v>
      </c>
      <c r="K5" s="4">
        <v>8</v>
      </c>
      <c r="L5" s="4">
        <v>3</v>
      </c>
      <c r="M5" s="43"/>
    </row>
    <row r="6" spans="2:13" ht="16.2" thickBot="1" x14ac:dyDescent="0.35">
      <c r="B6" s="40"/>
      <c r="C6" s="44" t="s">
        <v>5</v>
      </c>
      <c r="D6" s="50">
        <v>3</v>
      </c>
      <c r="E6" s="50">
        <v>7</v>
      </c>
      <c r="F6" s="41"/>
      <c r="H6" s="40"/>
      <c r="I6" s="44" t="s">
        <v>5</v>
      </c>
      <c r="J6" s="50">
        <v>1</v>
      </c>
      <c r="K6" s="50">
        <v>8</v>
      </c>
      <c r="L6" s="50">
        <v>9</v>
      </c>
      <c r="M6" s="43"/>
    </row>
    <row r="7" spans="2:13" ht="16.2" thickTop="1" x14ac:dyDescent="0.3">
      <c r="B7" s="40"/>
      <c r="C7" s="15">
        <f>IF(D4+D5+D6&lt;10,0,1)</f>
        <v>0</v>
      </c>
      <c r="D7" s="45">
        <f>IF(D4+D5+D6&lt;10,D4+D5+D6,D4+D5+D6-10)</f>
        <v>4</v>
      </c>
      <c r="E7" s="45">
        <f>IF(E5+E6&lt;10,E5+E6,E5+E6-10)</f>
        <v>8</v>
      </c>
      <c r="F7" s="41"/>
      <c r="H7" s="40"/>
      <c r="I7" s="15">
        <f>IF(J4+J5+J6&lt;10,0,1)</f>
        <v>0</v>
      </c>
      <c r="J7" s="45">
        <f>IF(J4+J5+J6&lt;10,J4+J5+J6,J4+J5+J6-10)</f>
        <v>9</v>
      </c>
      <c r="K7" s="45">
        <f>IF(K4+K5+K6&lt;10,K4+K5+K6,K4+K5+K6-10)</f>
        <v>7</v>
      </c>
      <c r="L7" s="45">
        <f>IF(L5+L6&lt;10,L5+L6,L5+L6-10)</f>
        <v>2</v>
      </c>
      <c r="M7" s="46"/>
    </row>
    <row r="8" spans="2:13" x14ac:dyDescent="0.3">
      <c r="B8" s="40"/>
      <c r="F8" s="41"/>
      <c r="H8" s="40"/>
      <c r="M8" s="41"/>
    </row>
    <row r="9" spans="2:13" x14ac:dyDescent="0.3">
      <c r="B9" s="40" t="s">
        <v>140</v>
      </c>
      <c r="F9" s="41"/>
      <c r="H9" s="40" t="s">
        <v>140</v>
      </c>
      <c r="M9" s="41"/>
    </row>
    <row r="10" spans="2:13" x14ac:dyDescent="0.3">
      <c r="B10" s="40" t="s">
        <v>141</v>
      </c>
      <c r="C10" s="2">
        <f>D5*10+E5</f>
        <v>11</v>
      </c>
      <c r="F10" s="41"/>
      <c r="H10" s="40" t="s">
        <v>141</v>
      </c>
      <c r="I10" s="2">
        <f>J5*100+K5*10+L5</f>
        <v>783</v>
      </c>
      <c r="M10" s="41"/>
    </row>
    <row r="11" spans="2:13" x14ac:dyDescent="0.3">
      <c r="B11" s="40" t="s">
        <v>142</v>
      </c>
      <c r="C11" s="2">
        <f>D6*10+E6</f>
        <v>37</v>
      </c>
      <c r="F11" s="41"/>
      <c r="H11" s="40" t="s">
        <v>142</v>
      </c>
      <c r="I11" s="2">
        <f>J6*100+K6*10+L6</f>
        <v>189</v>
      </c>
      <c r="M11" s="41"/>
    </row>
    <row r="12" spans="2:13" x14ac:dyDescent="0.3">
      <c r="B12" s="47" t="s">
        <v>143</v>
      </c>
      <c r="C12" s="15">
        <f>C10+C11</f>
        <v>48</v>
      </c>
      <c r="F12" s="41"/>
      <c r="H12" s="47" t="s">
        <v>143</v>
      </c>
      <c r="I12" s="15">
        <f>I10+I11</f>
        <v>972</v>
      </c>
      <c r="M12" s="41"/>
    </row>
    <row r="13" spans="2:13" x14ac:dyDescent="0.3">
      <c r="B13" s="40"/>
      <c r="F13" s="41"/>
      <c r="H13" s="40"/>
      <c r="M13" s="41"/>
    </row>
    <row r="14" spans="2:13" x14ac:dyDescent="0.3">
      <c r="B14" s="40"/>
      <c r="C14" s="71" t="str">
        <f>IF(D5&gt;9,"Nem egyjegyű számot írtál be egy cellába",IF(E5&gt;9,"Nem egyjegyű számot írtál be egy cellába",IF(D6&gt;9,"Nem egyjegyű számot írtál be egy cellába",IF(E6&gt;9,"Nem egyjegyű számot írtál be egy cellába",""))))</f>
        <v/>
      </c>
      <c r="D14" s="71"/>
      <c r="E14" s="71"/>
      <c r="F14" s="72"/>
      <c r="H14" s="40"/>
      <c r="I14" s="71"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71"/>
      <c r="K14" s="71"/>
      <c r="L14" s="71"/>
      <c r="M14" s="72"/>
    </row>
    <row r="15" spans="2:13" ht="16.2" thickBot="1" x14ac:dyDescent="0.35">
      <c r="B15" s="48"/>
      <c r="C15" s="66" t="str">
        <f>IF(C7*100+D7*10+E7=C12,"Jó a számolás","Valami hiba van")</f>
        <v>Jó a számolás</v>
      </c>
      <c r="D15" s="66"/>
      <c r="E15" s="66"/>
      <c r="F15" s="67"/>
      <c r="H15" s="48"/>
      <c r="I15" s="66" t="str">
        <f>IF(I7*1000+J7*100+K7*10+L7=I12,"Jó a számolás","Valami hiba van")</f>
        <v>Jó a számolás</v>
      </c>
      <c r="J15" s="66"/>
      <c r="K15" s="66"/>
      <c r="L15" s="66"/>
      <c r="M15" s="67"/>
    </row>
    <row r="16" spans="2:13" ht="16.8" thickTop="1" thickBot="1" x14ac:dyDescent="0.35"/>
    <row r="17" spans="2:13" ht="16.2" thickTop="1" x14ac:dyDescent="0.3">
      <c r="B17" s="68" t="s">
        <v>144</v>
      </c>
      <c r="C17" s="69"/>
      <c r="D17" s="69"/>
      <c r="E17" s="69"/>
      <c r="F17" s="70"/>
      <c r="H17" s="68" t="s">
        <v>145</v>
      </c>
      <c r="I17" s="69"/>
      <c r="J17" s="69"/>
      <c r="K17" s="69"/>
      <c r="L17" s="69"/>
      <c r="M17" s="70"/>
    </row>
    <row r="18" spans="2:13" x14ac:dyDescent="0.3">
      <c r="B18" s="40"/>
      <c r="F18" s="41"/>
      <c r="H18" s="40"/>
      <c r="M18" s="41"/>
    </row>
    <row r="19" spans="2:13" x14ac:dyDescent="0.3">
      <c r="B19" s="40"/>
      <c r="C19" s="42"/>
      <c r="D19" s="42">
        <f>IF(E20+E21+E22&lt;10,0,IF(E20+E21+E22&lt;20,1,2))</f>
        <v>1</v>
      </c>
      <c r="F19" s="41"/>
      <c r="H19" s="40"/>
      <c r="I19" s="42"/>
      <c r="J19" s="42">
        <f>IF(K20+K21+K22&lt;10,0,IF(K20+K21+K22&lt;20,1,2))</f>
        <v>0</v>
      </c>
      <c r="K19" s="42">
        <f>IF(L20+L21+L22&lt;10,0,IF(L20+L21+L22&lt;20,1,2))</f>
        <v>0</v>
      </c>
      <c r="M19" s="41"/>
    </row>
    <row r="20" spans="2:13" x14ac:dyDescent="0.3">
      <c r="B20" s="40"/>
      <c r="C20" s="42"/>
      <c r="D20" s="4">
        <v>4</v>
      </c>
      <c r="E20" s="4">
        <v>9</v>
      </c>
      <c r="F20" s="41"/>
      <c r="H20" s="40"/>
      <c r="I20" s="42"/>
      <c r="J20" s="4">
        <v>1</v>
      </c>
      <c r="K20" s="4">
        <v>2</v>
      </c>
      <c r="L20" s="4">
        <v>1</v>
      </c>
      <c r="M20" s="43"/>
    </row>
    <row r="21" spans="2:13" x14ac:dyDescent="0.3">
      <c r="B21" s="40"/>
      <c r="C21" s="1"/>
      <c r="D21" s="4">
        <v>3</v>
      </c>
      <c r="E21" s="4">
        <v>1</v>
      </c>
      <c r="F21" s="41"/>
      <c r="H21" s="40"/>
      <c r="I21" s="1"/>
      <c r="J21" s="4">
        <v>1</v>
      </c>
      <c r="K21" s="4">
        <v>1</v>
      </c>
      <c r="L21" s="4">
        <v>1</v>
      </c>
      <c r="M21" s="43"/>
    </row>
    <row r="22" spans="2:13" ht="16.2" thickBot="1" x14ac:dyDescent="0.35">
      <c r="B22" s="40"/>
      <c r="C22" s="44" t="s">
        <v>5</v>
      </c>
      <c r="D22" s="50">
        <v>8</v>
      </c>
      <c r="E22" s="50">
        <v>1</v>
      </c>
      <c r="F22" s="41"/>
      <c r="H22" s="40"/>
      <c r="I22" s="44" t="s">
        <v>5</v>
      </c>
      <c r="J22" s="50">
        <v>6</v>
      </c>
      <c r="K22" s="50">
        <v>1</v>
      </c>
      <c r="L22" s="50">
        <v>1</v>
      </c>
      <c r="M22" s="43"/>
    </row>
    <row r="23" spans="2:13" ht="16.2" thickTop="1" x14ac:dyDescent="0.3">
      <c r="B23" s="40"/>
      <c r="C23" s="15">
        <f>IF(D19+D20+D21+D22&lt;10,0,IF(D19+D20+D21+D22&lt;20,1,2))</f>
        <v>1</v>
      </c>
      <c r="D23" s="45">
        <f>IF(D19+D20+D21+D22&lt;10,D19+D20+D21+D22,IF(D19+D20+D21+D22&lt;20,D19+D20+D21+D22-10,D19+D20+D21+D22-20))</f>
        <v>6</v>
      </c>
      <c r="E23" s="45">
        <f>IF(E20+E21+E22&lt;10,E20+E21+E22,IF(E20+E21+E22&lt;20,E20+E21+E22-10,E20+E21+E22-20))</f>
        <v>1</v>
      </c>
      <c r="F23" s="41"/>
      <c r="H23" s="40"/>
      <c r="I23" s="15">
        <f>IF(J19+J20+J21+J22&lt;10,0,IF(J19+J20+J21+J22&lt;20,1,2))</f>
        <v>0</v>
      </c>
      <c r="J23" s="45">
        <f>IF(J19+J20+J21+J22&lt;10,J19+J20+J21+J22,IF(J19+J20+J21+J22&lt;20,J19+J20+J21+J22-10,J19+J20+J21+J22-20))</f>
        <v>8</v>
      </c>
      <c r="K23" s="45">
        <f>IF(K19+K20+K21+K22&lt;10,K19+K20+K21+K22,IF(K19+K20+K21+K22&lt;20,K19+K20+K21+K22-10,K19+K20+K21+K22-20))</f>
        <v>4</v>
      </c>
      <c r="L23" s="45">
        <f>IF(L20+L21+L22&lt;10,L20+L21+L22,IF(L20+L21+L22&lt;20,L20+L21+L22-10,L20+L21+L22-20))</f>
        <v>3</v>
      </c>
      <c r="M23" s="46"/>
    </row>
    <row r="24" spans="2:13" x14ac:dyDescent="0.3">
      <c r="B24" s="40"/>
      <c r="F24" s="41"/>
      <c r="H24" s="40"/>
      <c r="M24" s="41"/>
    </row>
    <row r="25" spans="2:13" x14ac:dyDescent="0.3">
      <c r="B25" s="40" t="s">
        <v>140</v>
      </c>
      <c r="F25" s="41"/>
      <c r="H25" s="40" t="s">
        <v>140</v>
      </c>
      <c r="M25" s="41"/>
    </row>
    <row r="26" spans="2:13" x14ac:dyDescent="0.3">
      <c r="B26" s="40" t="s">
        <v>141</v>
      </c>
      <c r="C26" s="2">
        <f>D20*10+E20</f>
        <v>49</v>
      </c>
      <c r="F26" s="41"/>
      <c r="H26" s="40" t="s">
        <v>141</v>
      </c>
      <c r="I26" s="2">
        <f>J20*100+K20*10+L20</f>
        <v>121</v>
      </c>
      <c r="M26" s="41"/>
    </row>
    <row r="27" spans="2:13" x14ac:dyDescent="0.3">
      <c r="B27" s="40" t="s">
        <v>142</v>
      </c>
      <c r="C27" s="2">
        <f>D21*10+E21</f>
        <v>31</v>
      </c>
      <c r="F27" s="41"/>
      <c r="H27" s="40" t="s">
        <v>142</v>
      </c>
      <c r="I27" s="2">
        <f>J21*100+K21*10+L21</f>
        <v>111</v>
      </c>
      <c r="M27" s="41"/>
    </row>
    <row r="28" spans="2:13" x14ac:dyDescent="0.3">
      <c r="B28" s="40" t="s">
        <v>146</v>
      </c>
      <c r="C28" s="2">
        <f>D22*10+E22</f>
        <v>81</v>
      </c>
      <c r="F28" s="41"/>
      <c r="H28" s="40" t="s">
        <v>146</v>
      </c>
      <c r="I28" s="2">
        <f>J22*100+K22*10+L22</f>
        <v>611</v>
      </c>
      <c r="M28" s="41"/>
    </row>
    <row r="29" spans="2:13" x14ac:dyDescent="0.3">
      <c r="B29" s="47" t="s">
        <v>143</v>
      </c>
      <c r="C29" s="15">
        <f>C26+C27+C28</f>
        <v>161</v>
      </c>
      <c r="F29" s="41"/>
      <c r="H29" s="47" t="s">
        <v>143</v>
      </c>
      <c r="I29" s="15">
        <f>I26+I27+I28</f>
        <v>843</v>
      </c>
      <c r="M29" s="41"/>
    </row>
    <row r="30" spans="2:13" x14ac:dyDescent="0.3">
      <c r="B30" s="47"/>
      <c r="C30" s="39"/>
      <c r="F30" s="41"/>
      <c r="H30" s="47"/>
      <c r="I30" s="39"/>
      <c r="M30" s="41"/>
    </row>
    <row r="31" spans="2:13" x14ac:dyDescent="0.3">
      <c r="B31" s="40"/>
      <c r="C31" s="71"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71"/>
      <c r="E31" s="71"/>
      <c r="F31" s="72"/>
      <c r="H31" s="40"/>
      <c r="I31" s="71"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71"/>
      <c r="K31" s="71"/>
      <c r="L31" s="71"/>
      <c r="M31" s="72"/>
    </row>
    <row r="32" spans="2:13" ht="16.2" thickBot="1" x14ac:dyDescent="0.35">
      <c r="B32" s="48"/>
      <c r="C32" s="66" t="str">
        <f>IF(C23*100+D23*10+E23=C29,"Jó a számolás","Valami hiba van")</f>
        <v>Jó a számolás</v>
      </c>
      <c r="D32" s="66"/>
      <c r="E32" s="66"/>
      <c r="F32" s="67"/>
      <c r="H32" s="48"/>
      <c r="I32" s="66" t="str">
        <f>IF(I23*1000+J23*100+K23*10+L23=I29,"Jó a számolás","Valami hiba van")</f>
        <v>Jó a számolás</v>
      </c>
      <c r="J32" s="66"/>
      <c r="K32" s="66"/>
      <c r="L32" s="66"/>
      <c r="M32" s="67"/>
    </row>
    <row r="33" spans="2:9" ht="16.2" thickTop="1" x14ac:dyDescent="0.3"/>
    <row r="34" spans="2:9" x14ac:dyDescent="0.3">
      <c r="B34" s="3" t="s">
        <v>107</v>
      </c>
    </row>
    <row r="35" spans="2:9" x14ac:dyDescent="0.3">
      <c r="B35" s="8"/>
      <c r="C35" s="3" t="s">
        <v>197</v>
      </c>
    </row>
    <row r="36" spans="2:9" x14ac:dyDescent="0.3">
      <c r="B36" s="60" t="s">
        <v>198</v>
      </c>
      <c r="C36" s="3" t="s">
        <v>201</v>
      </c>
    </row>
    <row r="37" spans="2:9" x14ac:dyDescent="0.3">
      <c r="B37" s="61" t="s">
        <v>199</v>
      </c>
      <c r="C37" s="3" t="s">
        <v>200</v>
      </c>
    </row>
    <row r="38" spans="2:9" x14ac:dyDescent="0.3">
      <c r="B38" s="2" t="s">
        <v>205</v>
      </c>
      <c r="C38" s="3" t="s">
        <v>206</v>
      </c>
    </row>
    <row r="40" spans="2:9" x14ac:dyDescent="0.3">
      <c r="B40" s="71" t="s">
        <v>147</v>
      </c>
      <c r="C40" s="71"/>
      <c r="D40" s="71"/>
    </row>
    <row r="41" spans="2:9" x14ac:dyDescent="0.3">
      <c r="B41" s="39" t="s">
        <v>138</v>
      </c>
      <c r="C41" s="39"/>
      <c r="D41" s="39"/>
      <c r="E41" s="39"/>
      <c r="F41" s="39"/>
      <c r="H41" s="39" t="s">
        <v>144</v>
      </c>
    </row>
    <row r="42" spans="2:9" x14ac:dyDescent="0.3">
      <c r="B42" s="3" t="s">
        <v>141</v>
      </c>
      <c r="C42" s="13">
        <f ca="1">RANDBETWEEN(10,99)</f>
        <v>14</v>
      </c>
      <c r="H42" s="3" t="s">
        <v>141</v>
      </c>
      <c r="I42" s="13">
        <f ca="1">RANDBETWEEN(10,99)</f>
        <v>70</v>
      </c>
    </row>
    <row r="43" spans="2:9" x14ac:dyDescent="0.3">
      <c r="B43" s="3" t="s">
        <v>142</v>
      </c>
      <c r="C43" s="13">
        <f ca="1">RANDBETWEEN(10,99)</f>
        <v>11</v>
      </c>
      <c r="H43" s="3" t="s">
        <v>142</v>
      </c>
      <c r="I43" s="13">
        <f ca="1">RANDBETWEEN(10,99)</f>
        <v>16</v>
      </c>
    </row>
    <row r="44" spans="2:9" x14ac:dyDescent="0.3">
      <c r="B44" s="39" t="s">
        <v>139</v>
      </c>
      <c r="C44" s="2"/>
      <c r="H44" s="3" t="s">
        <v>146</v>
      </c>
      <c r="I44" s="13">
        <f ca="1">RANDBETWEEN(10,99)</f>
        <v>88</v>
      </c>
    </row>
    <row r="45" spans="2:9" x14ac:dyDescent="0.3">
      <c r="B45" s="3" t="s">
        <v>141</v>
      </c>
      <c r="C45" s="13">
        <f ca="1">RANDBETWEEN(100,999)</f>
        <v>276</v>
      </c>
      <c r="H45" s="39" t="s">
        <v>145</v>
      </c>
      <c r="I45" s="2"/>
    </row>
    <row r="46" spans="2:9" x14ac:dyDescent="0.3">
      <c r="B46" s="3" t="s">
        <v>142</v>
      </c>
      <c r="C46" s="13">
        <f ca="1">RANDBETWEEN(100,999)</f>
        <v>308</v>
      </c>
      <c r="H46" s="3" t="s">
        <v>141</v>
      </c>
      <c r="I46" s="13">
        <f ca="1">RANDBETWEEN(100,999)</f>
        <v>718</v>
      </c>
    </row>
    <row r="47" spans="2:9" x14ac:dyDescent="0.3">
      <c r="H47" s="3" t="s">
        <v>142</v>
      </c>
      <c r="I47" s="13">
        <f ca="1">RANDBETWEEN(100,999)</f>
        <v>341</v>
      </c>
    </row>
    <row r="48" spans="2:9" x14ac:dyDescent="0.3">
      <c r="H48" s="3" t="s">
        <v>146</v>
      </c>
      <c r="I48" s="13">
        <f ca="1">RANDBETWEEN(100,999)</f>
        <v>994</v>
      </c>
    </row>
    <row r="49" spans="8:9" x14ac:dyDescent="0.3">
      <c r="H49" s="39"/>
      <c r="I49" s="2"/>
    </row>
  </sheetData>
  <mergeCells count="13">
    <mergeCell ref="B40:D40"/>
    <mergeCell ref="C31:F31"/>
    <mergeCell ref="I31:M31"/>
    <mergeCell ref="C32:F32"/>
    <mergeCell ref="I32:M32"/>
    <mergeCell ref="C15:F15"/>
    <mergeCell ref="I15:M15"/>
    <mergeCell ref="B17:F17"/>
    <mergeCell ref="H17:M17"/>
    <mergeCell ref="B2:F2"/>
    <mergeCell ref="H2:M2"/>
    <mergeCell ref="C14:F14"/>
    <mergeCell ref="I14:M14"/>
  </mergeCells>
  <conditionalFormatting sqref="C15">
    <cfRule type="containsText" dxfId="125" priority="39" operator="containsText" text="Valami hiba van">
      <formula>NOT(ISERROR(SEARCH("Valami hiba van",C15)))</formula>
    </cfRule>
    <cfRule type="containsText" dxfId="124" priority="40" operator="containsText" text="Jó a számolás">
      <formula>NOT(ISERROR(SEARCH("Jó a számolás",C15)))</formula>
    </cfRule>
  </conditionalFormatting>
  <conditionalFormatting sqref="I15">
    <cfRule type="containsText" dxfId="123" priority="37" operator="containsText" text="Valami hiba van">
      <formula>NOT(ISERROR(SEARCH("Valami hiba van",I15)))</formula>
    </cfRule>
    <cfRule type="containsText" dxfId="122" priority="38" operator="containsText" text="Jó a számolás">
      <formula>NOT(ISERROR(SEARCH("Jó a számolás",I15)))</formula>
    </cfRule>
  </conditionalFormatting>
  <conditionalFormatting sqref="C32">
    <cfRule type="containsText" dxfId="121" priority="31" operator="containsText" text="Valami hiba van">
      <formula>NOT(ISERROR(SEARCH("Valami hiba van",C32)))</formula>
    </cfRule>
    <cfRule type="containsText" dxfId="120" priority="32" operator="containsText" text="Jó a számolás">
      <formula>NOT(ISERROR(SEARCH("Jó a számolás",C32)))</formula>
    </cfRule>
  </conditionalFormatting>
  <conditionalFormatting sqref="I32">
    <cfRule type="containsText" dxfId="119" priority="29" operator="containsText" text="Valami hiba van">
      <formula>NOT(ISERROR(SEARCH("Valami hiba van",I32)))</formula>
    </cfRule>
    <cfRule type="containsText" dxfId="118" priority="30" operator="containsText" text="Jó a számolás">
      <formula>NOT(ISERROR(SEARCH("Jó a számolás",I32)))</formula>
    </cfRule>
  </conditionalFormatting>
  <conditionalFormatting sqref="C14:F14">
    <cfRule type="containsText" dxfId="117" priority="24" operator="containsText" text="Nem egyjegyű számot írtál be egy cellába">
      <formula>NOT(ISERROR(SEARCH("Nem egyjegyű számot írtál be egy cellába",C14)))</formula>
    </cfRule>
  </conditionalFormatting>
  <conditionalFormatting sqref="I14">
    <cfRule type="containsText" dxfId="116" priority="22" operator="containsText" text="Nem egyjegyű számot írtál be egy cellába">
      <formula>NOT(ISERROR(SEARCH("Nem egyjegyű számot írtál be egy cellába",I14)))</formula>
    </cfRule>
  </conditionalFormatting>
  <conditionalFormatting sqref="I31">
    <cfRule type="containsText" dxfId="115" priority="20" operator="containsText" text="Nem egyjegyű számot írtál be egy cellába">
      <formula>NOT(ISERROR(SEARCH("Nem egyjegyű számot írtál be egy cellába",I31)))</formula>
    </cfRule>
  </conditionalFormatting>
  <conditionalFormatting sqref="C31:F31">
    <cfRule type="containsText" dxfId="114" priority="17" operator="containsText" text="Nem egyjegyű számot írtál be egy cellába">
      <formula>NOT(ISERROR(SEARCH("Nem egyjegyű számot írtál be egy cellába",C31)))</formula>
    </cfRule>
  </conditionalFormatting>
  <conditionalFormatting sqref="C4:D4">
    <cfRule type="cellIs" dxfId="113" priority="16" operator="equal">
      <formula>0</formula>
    </cfRule>
  </conditionalFormatting>
  <conditionalFormatting sqref="I4:K4">
    <cfRule type="cellIs" dxfId="112" priority="15" operator="equal">
      <formula>0</formula>
    </cfRule>
  </conditionalFormatting>
  <conditionalFormatting sqref="C19:D19">
    <cfRule type="cellIs" dxfId="111" priority="12" operator="equal">
      <formula>0</formula>
    </cfRule>
  </conditionalFormatting>
  <conditionalFormatting sqref="I19:K19">
    <cfRule type="cellIs" dxfId="110" priority="11" operator="equal">
      <formula>0</formula>
    </cfRule>
  </conditionalFormatting>
  <conditionalFormatting sqref="C7">
    <cfRule type="cellIs" dxfId="109" priority="8" operator="equal">
      <formula>0</formula>
    </cfRule>
  </conditionalFormatting>
  <conditionalFormatting sqref="I7">
    <cfRule type="cellIs" dxfId="108" priority="7" operator="equal">
      <formula>0</formula>
    </cfRule>
  </conditionalFormatting>
  <conditionalFormatting sqref="C23">
    <cfRule type="cellIs" dxfId="107" priority="4" operator="equal">
      <formula>0</formula>
    </cfRule>
  </conditionalFormatting>
  <conditionalFormatting sqref="I23">
    <cfRule type="cellIs" dxfId="106" priority="3"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28"/>
  <sheetViews>
    <sheetView workbookViewId="0">
      <selection activeCell="H28" sqref="H28"/>
    </sheetView>
  </sheetViews>
  <sheetFormatPr defaultRowHeight="15.6" x14ac:dyDescent="0.3"/>
  <cols>
    <col min="1" max="1" width="8.88671875" style="3"/>
    <col min="2" max="2" width="10.88671875" style="3" bestFit="1" customWidth="1"/>
    <col min="3" max="3" width="4.5546875" style="3" customWidth="1"/>
    <col min="4" max="4" width="11.33203125" style="3" bestFit="1" customWidth="1"/>
    <col min="5" max="5" width="4.8867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2</v>
      </c>
      <c r="C20" s="1" t="s">
        <v>12</v>
      </c>
      <c r="D20" s="4">
        <f ca="1">RANDBETWEEN(1,20)</f>
        <v>6</v>
      </c>
      <c r="F20" s="73" t="str">
        <f ca="1">IF(B20-D20&gt;=0,"Elvégezhető","Nem végezhető el")</f>
        <v>Nem végezhető el</v>
      </c>
      <c r="G20" s="73"/>
    </row>
    <row r="22" spans="2:7" x14ac:dyDescent="0.3">
      <c r="B22" s="3" t="s">
        <v>11</v>
      </c>
    </row>
    <row r="23" spans="2:7" x14ac:dyDescent="0.3">
      <c r="B23" s="1" t="s">
        <v>0</v>
      </c>
      <c r="C23" s="1"/>
      <c r="D23" s="1" t="s">
        <v>1</v>
      </c>
    </row>
    <row r="24" spans="2:7" x14ac:dyDescent="0.3">
      <c r="B24" s="4">
        <f ca="1">RANDBETWEEN(1,99)</f>
        <v>94</v>
      </c>
      <c r="C24" s="1" t="s">
        <v>12</v>
      </c>
      <c r="D24" s="4">
        <f ca="1">RANDBETWEEN(1,99)</f>
        <v>1</v>
      </c>
      <c r="F24" s="73" t="str">
        <f ca="1">IF(B24-D24&gt;=0,"Elvégezhető","Nem végezhető el")</f>
        <v>Elvégezhető</v>
      </c>
      <c r="G24" s="73"/>
    </row>
    <row r="26" spans="2:7" x14ac:dyDescent="0.3">
      <c r="B26" s="3" t="s">
        <v>97</v>
      </c>
    </row>
    <row r="27" spans="2:7" x14ac:dyDescent="0.3">
      <c r="B27" s="1" t="s">
        <v>0</v>
      </c>
      <c r="C27" s="1"/>
      <c r="D27" s="1" t="s">
        <v>1</v>
      </c>
    </row>
    <row r="28" spans="2:7" x14ac:dyDescent="0.3">
      <c r="B28" s="4">
        <f ca="1">RANDBETWEEN(1,999)</f>
        <v>58</v>
      </c>
      <c r="C28" s="1" t="s">
        <v>12</v>
      </c>
      <c r="D28" s="4">
        <f ca="1">RANDBETWEEN(1,999)</f>
        <v>372</v>
      </c>
      <c r="F28" s="73" t="str">
        <f ca="1">IF(B28-D28&gt;=0,"Elvégezhető","Nem végezhető el")</f>
        <v>Nem végezhető el</v>
      </c>
      <c r="G28" s="73"/>
    </row>
  </sheetData>
  <mergeCells count="3">
    <mergeCell ref="F20:G20"/>
    <mergeCell ref="F24:G24"/>
    <mergeCell ref="F28:G28"/>
  </mergeCells>
  <conditionalFormatting sqref="G3:G12">
    <cfRule type="containsText" dxfId="105" priority="1" operator="containsText" text="Nem jó a megoldás, jobb oldalon láthatod a megoldást">
      <formula>NOT(ISERROR(SEARCH("Nem jó a megoldás, jobb oldalon láthatod a megoldást",G3)))</formula>
    </cfRule>
    <cfRule type="containsText" dxfId="104" priority="2" operator="containsText" text="Helyes a megoldás">
      <formula>NOT(ISERROR(SEARCH("Helyes a megoldás",G3)))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M30"/>
  <sheetViews>
    <sheetView workbookViewId="0">
      <selection activeCell="I28" sqref="I2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6384" width="8.88671875" style="3"/>
  </cols>
  <sheetData>
    <row r="1" spans="2:13" ht="16.2" thickBot="1" x14ac:dyDescent="0.35"/>
    <row r="2" spans="2:13" ht="16.2" thickTop="1" x14ac:dyDescent="0.3">
      <c r="B2" s="68" t="s">
        <v>148</v>
      </c>
      <c r="C2" s="69"/>
      <c r="D2" s="69"/>
      <c r="E2" s="69"/>
      <c r="F2" s="70"/>
      <c r="H2" s="68" t="s">
        <v>149</v>
      </c>
      <c r="I2" s="69"/>
      <c r="J2" s="69"/>
      <c r="K2" s="69"/>
      <c r="L2" s="69"/>
      <c r="M2" s="70"/>
    </row>
    <row r="3" spans="2:13" x14ac:dyDescent="0.3">
      <c r="B3" s="40"/>
      <c r="F3" s="41"/>
      <c r="H3" s="40"/>
      <c r="M3" s="41"/>
    </row>
    <row r="4" spans="2:13" x14ac:dyDescent="0.3">
      <c r="B4" s="40"/>
      <c r="F4" s="41"/>
      <c r="H4" s="40"/>
      <c r="M4" s="41"/>
    </row>
    <row r="5" spans="2:13" x14ac:dyDescent="0.3">
      <c r="B5" s="40"/>
      <c r="C5" s="42"/>
      <c r="D5" s="42">
        <f>IF(E6-E7&lt;0,1,0)</f>
        <v>1</v>
      </c>
      <c r="F5" s="41"/>
      <c r="H5" s="40"/>
      <c r="I5" s="42"/>
      <c r="J5" s="42">
        <f>IF(K6-K5-K7&lt;0,1,0)</f>
        <v>1</v>
      </c>
      <c r="K5" s="42">
        <f>IF(L6-L7&lt;0,1,0)</f>
        <v>1</v>
      </c>
      <c r="M5" s="41"/>
    </row>
    <row r="6" spans="2:13" x14ac:dyDescent="0.3">
      <c r="B6" s="40"/>
      <c r="C6" s="1"/>
      <c r="D6" s="4">
        <v>4</v>
      </c>
      <c r="E6" s="4">
        <v>1</v>
      </c>
      <c r="F6" s="41"/>
      <c r="H6" s="40"/>
      <c r="I6" s="1"/>
      <c r="J6" s="4">
        <v>3</v>
      </c>
      <c r="K6" s="4">
        <v>9</v>
      </c>
      <c r="L6" s="4">
        <v>3</v>
      </c>
      <c r="M6" s="43"/>
    </row>
    <row r="7" spans="2:13" ht="16.2" thickBot="1" x14ac:dyDescent="0.35">
      <c r="B7" s="40"/>
      <c r="C7" s="44" t="s">
        <v>12</v>
      </c>
      <c r="D7" s="50">
        <v>2</v>
      </c>
      <c r="E7" s="50">
        <v>9</v>
      </c>
      <c r="F7" s="41"/>
      <c r="H7" s="40"/>
      <c r="I7" s="44" t="s">
        <v>12</v>
      </c>
      <c r="J7" s="50">
        <v>2</v>
      </c>
      <c r="K7" s="50">
        <v>9</v>
      </c>
      <c r="L7" s="50">
        <v>9</v>
      </c>
      <c r="M7" s="43"/>
    </row>
    <row r="8" spans="2:13" ht="16.2" thickTop="1" x14ac:dyDescent="0.3">
      <c r="B8" s="40"/>
      <c r="C8" s="15"/>
      <c r="D8" s="45">
        <f>IF(D6-D5-D7&lt;0,D6+10-D5-D7,D6-D5-D7)</f>
        <v>1</v>
      </c>
      <c r="E8" s="45">
        <f>IF(E6-E7&lt;0,E6+10-E7,E6-E7)</f>
        <v>2</v>
      </c>
      <c r="F8" s="41"/>
      <c r="H8" s="40"/>
      <c r="I8" s="15"/>
      <c r="J8" s="45">
        <f>J6-J5-J7</f>
        <v>0</v>
      </c>
      <c r="K8" s="45">
        <f>IF(K6-K5-K7&lt;0,K6+10-K5-K7,K6-K5-K7)</f>
        <v>9</v>
      </c>
      <c r="L8" s="45">
        <f>IF(L6-L7&lt;0,L6+10-L7,L6-L7)</f>
        <v>4</v>
      </c>
      <c r="M8" s="46"/>
    </row>
    <row r="9" spans="2:13" x14ac:dyDescent="0.3">
      <c r="B9" s="40"/>
      <c r="F9" s="41"/>
      <c r="H9" s="40"/>
      <c r="M9" s="41"/>
    </row>
    <row r="10" spans="2:13" x14ac:dyDescent="0.3">
      <c r="B10" s="40" t="s">
        <v>140</v>
      </c>
      <c r="F10" s="41"/>
      <c r="H10" s="40" t="s">
        <v>140</v>
      </c>
      <c r="M10" s="41"/>
    </row>
    <row r="11" spans="2:13" x14ac:dyDescent="0.3">
      <c r="B11" s="40" t="s">
        <v>141</v>
      </c>
      <c r="C11" s="2">
        <f>D6*10+E6</f>
        <v>41</v>
      </c>
      <c r="F11" s="41"/>
      <c r="H11" s="40" t="s">
        <v>141</v>
      </c>
      <c r="I11" s="2">
        <f>J6*100+K6*10+L6</f>
        <v>393</v>
      </c>
      <c r="M11" s="41"/>
    </row>
    <row r="12" spans="2:13" x14ac:dyDescent="0.3">
      <c r="B12" s="40" t="s">
        <v>142</v>
      </c>
      <c r="C12" s="2">
        <f>D7*10+E7</f>
        <v>29</v>
      </c>
      <c r="F12" s="41"/>
      <c r="H12" s="40" t="s">
        <v>142</v>
      </c>
      <c r="I12" s="2">
        <f>J7*100+K7*10+L7</f>
        <v>299</v>
      </c>
      <c r="M12" s="41"/>
    </row>
    <row r="13" spans="2:13" x14ac:dyDescent="0.3">
      <c r="B13" s="47" t="s">
        <v>150</v>
      </c>
      <c r="C13" s="15">
        <f>C11-C12</f>
        <v>12</v>
      </c>
      <c r="F13" s="41"/>
      <c r="H13" s="47" t="s">
        <v>150</v>
      </c>
      <c r="I13" s="15">
        <f>I11-I12</f>
        <v>94</v>
      </c>
      <c r="M13" s="41"/>
    </row>
    <row r="14" spans="2:13" x14ac:dyDescent="0.3">
      <c r="B14" s="40"/>
      <c r="F14" s="41"/>
      <c r="H14" s="40"/>
      <c r="M14" s="41"/>
    </row>
    <row r="15" spans="2:13" x14ac:dyDescent="0.3">
      <c r="B15" s="40"/>
      <c r="C15" s="71" t="str">
        <f>IF(D6&gt;9,"Nem egyjegyű számot írtál be egy cellába",IF(E6&gt;9,"Nem egyjegyű számot írtál be egy cellába",IF(D7&gt;9,"Nem egyjegyű számot írtál be egy cellába",IF(E7&gt;9,"Nem egyjegyű számot írtál be egy cellába",""))))</f>
        <v/>
      </c>
      <c r="D15" s="71"/>
      <c r="E15" s="71"/>
      <c r="F15" s="72"/>
      <c r="H15" s="40"/>
      <c r="I15" s="71"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71"/>
      <c r="K15" s="71"/>
      <c r="L15" s="71"/>
      <c r="M15" s="72"/>
    </row>
    <row r="16" spans="2:13" ht="16.2" thickBot="1" x14ac:dyDescent="0.35">
      <c r="B16" s="48"/>
      <c r="C16" s="66" t="str">
        <f>IF(D8*10+E8=C13,"Jó a számolás","Valami hiba van")</f>
        <v>Jó a számolás</v>
      </c>
      <c r="D16" s="66"/>
      <c r="E16" s="66"/>
      <c r="F16" s="67"/>
      <c r="H16" s="48"/>
      <c r="I16" s="66" t="str">
        <f>IF(J8*100+K8*10+L8=I13,"Jó a számolás","Valami hiba van")</f>
        <v>Jó a számolás</v>
      </c>
      <c r="J16" s="66"/>
      <c r="K16" s="66"/>
      <c r="L16" s="66"/>
      <c r="M16" s="67"/>
    </row>
    <row r="17" spans="2:8" ht="16.2" thickTop="1" x14ac:dyDescent="0.3"/>
    <row r="18" spans="2:8" x14ac:dyDescent="0.3">
      <c r="B18" s="3" t="s">
        <v>107</v>
      </c>
    </row>
    <row r="19" spans="2:8" x14ac:dyDescent="0.3">
      <c r="B19" s="8"/>
      <c r="C19" s="3" t="s">
        <v>197</v>
      </c>
    </row>
    <row r="20" spans="2:8" x14ac:dyDescent="0.3">
      <c r="B20" s="60" t="s">
        <v>198</v>
      </c>
      <c r="C20" s="3" t="s">
        <v>203</v>
      </c>
    </row>
    <row r="21" spans="2:8" x14ac:dyDescent="0.3">
      <c r="B21" s="61" t="s">
        <v>199</v>
      </c>
      <c r="C21" s="3" t="s">
        <v>202</v>
      </c>
    </row>
    <row r="22" spans="2:8" x14ac:dyDescent="0.3">
      <c r="B22" s="2" t="s">
        <v>205</v>
      </c>
      <c r="C22" s="3" t="s">
        <v>206</v>
      </c>
    </row>
    <row r="24" spans="2:8" x14ac:dyDescent="0.3">
      <c r="B24" s="71" t="s">
        <v>147</v>
      </c>
      <c r="C24" s="71"/>
      <c r="D24" s="71"/>
      <c r="F24" s="39" t="s">
        <v>151</v>
      </c>
    </row>
    <row r="25" spans="2:8" x14ac:dyDescent="0.3">
      <c r="B25" s="39" t="s">
        <v>148</v>
      </c>
      <c r="C25" s="39"/>
      <c r="D25" s="39"/>
      <c r="E25" s="39"/>
      <c r="F25" s="39"/>
      <c r="H25" s="39"/>
    </row>
    <row r="26" spans="2:8" x14ac:dyDescent="0.3">
      <c r="B26" s="3" t="s">
        <v>141</v>
      </c>
      <c r="C26" s="13">
        <f ca="1">RANDBETWEEN(10,99)</f>
        <v>20</v>
      </c>
      <c r="E26" s="74" t="str">
        <f ca="1">IF(C26-C27&gt;=0,"Elvégezhető","Nem végezhető el")</f>
        <v>Nem végezhető el</v>
      </c>
      <c r="F26" s="74"/>
    </row>
    <row r="27" spans="2:8" x14ac:dyDescent="0.3">
      <c r="B27" s="3" t="s">
        <v>142</v>
      </c>
      <c r="C27" s="13">
        <f ca="1">RANDBETWEEN(10,99)</f>
        <v>85</v>
      </c>
      <c r="E27" s="74"/>
      <c r="F27" s="74"/>
    </row>
    <row r="28" spans="2:8" x14ac:dyDescent="0.3">
      <c r="B28" s="39" t="s">
        <v>149</v>
      </c>
    </row>
    <row r="29" spans="2:8" x14ac:dyDescent="0.3">
      <c r="B29" s="3" t="s">
        <v>141</v>
      </c>
      <c r="C29" s="13">
        <f ca="1">RANDBETWEEN(100,999)</f>
        <v>562</v>
      </c>
      <c r="E29" s="74" t="str">
        <f ca="1">IF(C29-C30&gt;=0,"Elvégezhető","Nem végezhető el")</f>
        <v>Nem végezhető el</v>
      </c>
      <c r="F29" s="74"/>
      <c r="H29" s="39"/>
    </row>
    <row r="30" spans="2:8" x14ac:dyDescent="0.3">
      <c r="B30" s="3" t="s">
        <v>142</v>
      </c>
      <c r="C30" s="13">
        <f ca="1">RANDBETWEEN(100,999)</f>
        <v>853</v>
      </c>
      <c r="E30" s="74"/>
      <c r="F30" s="74"/>
    </row>
  </sheetData>
  <mergeCells count="9">
    <mergeCell ref="B2:F2"/>
    <mergeCell ref="H2:M2"/>
    <mergeCell ref="C15:F15"/>
    <mergeCell ref="I15:M15"/>
    <mergeCell ref="E29:F30"/>
    <mergeCell ref="C16:F16"/>
    <mergeCell ref="I16:M16"/>
    <mergeCell ref="B24:D24"/>
    <mergeCell ref="E26:F27"/>
  </mergeCells>
  <conditionalFormatting sqref="C16">
    <cfRule type="containsText" dxfId="103" priority="28" operator="containsText" text="Valami hiba van">
      <formula>NOT(ISERROR(SEARCH("Valami hiba van",C16)))</formula>
    </cfRule>
    <cfRule type="containsText" dxfId="102" priority="29" operator="containsText" text="Jó a számolás">
      <formula>NOT(ISERROR(SEARCH("Jó a számolás",C16)))</formula>
    </cfRule>
  </conditionalFormatting>
  <conditionalFormatting sqref="I16">
    <cfRule type="containsText" dxfId="101" priority="26" operator="containsText" text="Valami hiba van">
      <formula>NOT(ISERROR(SEARCH("Valami hiba van",I16)))</formula>
    </cfRule>
    <cfRule type="containsText" dxfId="100" priority="27" operator="containsText" text="Jó a számolás">
      <formula>NOT(ISERROR(SEARCH("Jó a számolás",I16)))</formula>
    </cfRule>
  </conditionalFormatting>
  <conditionalFormatting sqref="C15:F15">
    <cfRule type="containsText" dxfId="99" priority="21" operator="containsText" text="Nem egyjegyű számot írtál be egy cellába">
      <formula>NOT(ISERROR(SEARCH("Nem egyjegyű számot írtál be egy cellába",C15)))</formula>
    </cfRule>
  </conditionalFormatting>
  <conditionalFormatting sqref="I15">
    <cfRule type="containsText" dxfId="98" priority="19" operator="containsText" text="Nem egyjegyű számot írtál be egy cellába">
      <formula>NOT(ISERROR(SEARCH("Nem egyjegyű számot írtál be egy cellába",I15)))</formula>
    </cfRule>
  </conditionalFormatting>
  <conditionalFormatting sqref="C5:D5">
    <cfRule type="cellIs" dxfId="97" priority="17" operator="equal">
      <formula>0</formula>
    </cfRule>
  </conditionalFormatting>
  <conditionalFormatting sqref="I5">
    <cfRule type="cellIs" dxfId="96" priority="16" operator="equal">
      <formula>0</formula>
    </cfRule>
  </conditionalFormatting>
  <conditionalFormatting sqref="C8">
    <cfRule type="cellIs" dxfId="95" priority="13" operator="equal">
      <formula>0</formula>
    </cfRule>
  </conditionalFormatting>
  <conditionalFormatting sqref="I8">
    <cfRule type="cellIs" dxfId="94" priority="12" operator="equal">
      <formula>0</formula>
    </cfRule>
  </conditionalFormatting>
  <conditionalFormatting sqref="J5">
    <cfRule type="cellIs" dxfId="93" priority="9" operator="equal">
      <formula>0</formula>
    </cfRule>
  </conditionalFormatting>
  <conditionalFormatting sqref="K5">
    <cfRule type="cellIs" dxfId="92" priority="8"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0"/>
  <sheetViews>
    <sheetView workbookViewId="0">
      <selection activeCell="I17" sqref="I17"/>
    </sheetView>
  </sheetViews>
  <sheetFormatPr defaultRowHeight="15.6" x14ac:dyDescent="0.3"/>
  <cols>
    <col min="1" max="1" width="8.88671875" style="3"/>
    <col min="2" max="2" width="10.88671875" style="3" bestFit="1" customWidth="1"/>
    <col min="3" max="3" width="4.21875" style="3" customWidth="1"/>
    <col min="4" max="4" width="13.109375" style="3" customWidth="1"/>
    <col min="5" max="5" width="4.44140625" style="3" customWidth="1"/>
    <col min="6" max="6" width="14.6640625" style="3" bestFit="1" customWidth="1"/>
    <col min="7" max="7" width="4.1093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3"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c r="J13" s="6" t="str">
        <f t="shared" si="1"/>
        <v/>
      </c>
    </row>
    <row r="14" spans="2:12" x14ac:dyDescent="0.3">
      <c r="B14" s="1"/>
      <c r="C14" s="1"/>
      <c r="D14" s="1"/>
      <c r="E14" s="1"/>
      <c r="F14" s="1"/>
    </row>
    <row r="15" spans="2:12" x14ac:dyDescent="0.3">
      <c r="B15" s="3" t="s">
        <v>107</v>
      </c>
      <c r="F15" s="1"/>
    </row>
    <row r="16" spans="2:12" x14ac:dyDescent="0.3">
      <c r="B16" s="8"/>
      <c r="C16" s="8"/>
      <c r="D16" s="3" t="s">
        <v>16</v>
      </c>
      <c r="F16" s="1"/>
    </row>
    <row r="17" spans="2:9" x14ac:dyDescent="0.3">
      <c r="B17" s="11"/>
      <c r="C17" s="11"/>
      <c r="D17" s="3" t="s">
        <v>17</v>
      </c>
      <c r="F17" s="1"/>
    </row>
    <row r="18" spans="2:9" x14ac:dyDescent="0.3">
      <c r="B18" s="9"/>
      <c r="C18" s="9"/>
      <c r="D18" s="3" t="s">
        <v>18</v>
      </c>
    </row>
    <row r="20" spans="2:9" x14ac:dyDescent="0.3">
      <c r="B20" s="3" t="s">
        <v>10</v>
      </c>
    </row>
    <row r="21" spans="2:9" x14ac:dyDescent="0.3">
      <c r="B21" s="1" t="s">
        <v>0</v>
      </c>
      <c r="C21" s="1"/>
      <c r="D21" s="1" t="s">
        <v>1</v>
      </c>
      <c r="E21" s="1"/>
      <c r="F21" s="1" t="s">
        <v>15</v>
      </c>
    </row>
    <row r="22" spans="2:9" x14ac:dyDescent="0.3">
      <c r="B22" s="4">
        <f ca="1">RANDBETWEEN(1,20)</f>
        <v>4</v>
      </c>
      <c r="C22" s="12" t="str">
        <f ca="1">IF(RANDBETWEEN(0,1)=0,"+","-")</f>
        <v>-</v>
      </c>
      <c r="D22" s="4">
        <f ca="1">RANDBETWEEN(1,20)</f>
        <v>17</v>
      </c>
      <c r="E22" s="12" t="str">
        <f ca="1">IF(RANDBETWEEN(0,1)=0,"+","-")</f>
        <v>-</v>
      </c>
      <c r="F22" s="4">
        <f ca="1">RANDBETWEEN(1,20)</f>
        <v>1</v>
      </c>
      <c r="H22" s="73" t="str">
        <f ca="1">IF(AND(C22="+",E22="+"),"Elvégezhető",IF(AND(C22="+",E22="-"),IF(B22+D22-F22&gt;=0,"Elvégezhető","Nem végezhető el"),IF(AND(C22="-",E22="+"),IF(B22-D22+F22&gt;=0,"Elvégezhető","Nem végezhető el"),IF(AND(C22="-",E22="-"),IF(B22-D22-F22&gt;=0,"Elvégezhető","Nem végezhető el"),""))))</f>
        <v>Nem végezhető el</v>
      </c>
      <c r="I22" s="73"/>
    </row>
    <row r="24" spans="2:9" x14ac:dyDescent="0.3">
      <c r="B24" s="3" t="s">
        <v>11</v>
      </c>
    </row>
    <row r="25" spans="2:9" x14ac:dyDescent="0.3">
      <c r="B25" s="1" t="s">
        <v>0</v>
      </c>
      <c r="C25" s="1"/>
      <c r="D25" s="1" t="s">
        <v>1</v>
      </c>
      <c r="E25" s="1"/>
      <c r="F25" s="1" t="s">
        <v>1</v>
      </c>
    </row>
    <row r="26" spans="2:9" x14ac:dyDescent="0.3">
      <c r="B26" s="4">
        <f ca="1">RANDBETWEEN(1,99)</f>
        <v>29</v>
      </c>
      <c r="C26" s="12" t="str">
        <f ca="1">IF(RANDBETWEEN(0,1)=0,"+","-")</f>
        <v>+</v>
      </c>
      <c r="D26" s="4">
        <f ca="1">RANDBETWEEN(1,99)</f>
        <v>96</v>
      </c>
      <c r="E26" s="12" t="str">
        <f ca="1">IF(RANDBETWEEN(0,1)=0,"+","-")</f>
        <v>+</v>
      </c>
      <c r="F26" s="4">
        <f ca="1">RANDBETWEEN(1,99)</f>
        <v>8</v>
      </c>
      <c r="H26" s="73" t="str">
        <f ca="1">IF(AND(C26="+",E26="+"),"Elvégezhető",IF(AND(C26="+",E26="-"),IF(B26+D26-F26&gt;=0,"Elvégezhető","Nem végezhető el"),IF(AND(C26="-",E26="+"),IF(B26-D26+F26&gt;=0,"Elvégezhető","Nem végezhető el"),IF(AND(C26="-",E26="-"),IF(B26-D26-F26&gt;=0,"Elvégezhető","Nem végezhető el"),""))))</f>
        <v>Elvégezhető</v>
      </c>
      <c r="I26" s="73"/>
    </row>
    <row r="28" spans="2:9" x14ac:dyDescent="0.3">
      <c r="B28" s="3" t="s">
        <v>98</v>
      </c>
    </row>
    <row r="29" spans="2:9" x14ac:dyDescent="0.3">
      <c r="B29" s="1" t="s">
        <v>0</v>
      </c>
      <c r="C29" s="1"/>
      <c r="D29" s="1" t="s">
        <v>1</v>
      </c>
      <c r="E29" s="1"/>
      <c r="F29" s="1" t="s">
        <v>1</v>
      </c>
    </row>
    <row r="30" spans="2:9" x14ac:dyDescent="0.3">
      <c r="B30" s="4">
        <f ca="1">RANDBETWEEN(1,500)</f>
        <v>169</v>
      </c>
      <c r="C30" s="12" t="str">
        <f ca="1">IF(RANDBETWEEN(0,1)=0,"+","-")</f>
        <v>+</v>
      </c>
      <c r="D30" s="4">
        <f ca="1">RANDBETWEEN(1,500)</f>
        <v>23</v>
      </c>
      <c r="E30" s="12" t="str">
        <f ca="1">IF(RANDBETWEEN(0,1)=0,"+","-")</f>
        <v>+</v>
      </c>
      <c r="F30" s="4">
        <f ca="1">RANDBETWEEN(1,500)</f>
        <v>287</v>
      </c>
      <c r="H30" s="73" t="str">
        <f ca="1">IF(AND(C30="+",E30="+"),"Elvégezhető",IF(AND(C30="+",E30="-"),IF(B30+D30-F30&gt;=0,"Elvégezhető","Nem végezhető el"),IF(AND(C30="-",E30="+"),IF(B30-D30+F30&gt;=0,"Elvégezhető","Nem végezhető el"),IF(AND(C30="-",E30="-"),IF(B30-D30-F30&gt;=0,"Elvégezhető","Nem végezhető el"),""))))</f>
        <v>Elvégezhető</v>
      </c>
      <c r="I30" s="73"/>
    </row>
  </sheetData>
  <mergeCells count="3">
    <mergeCell ref="H22:I22"/>
    <mergeCell ref="H26:I26"/>
    <mergeCell ref="H30:I30"/>
  </mergeCells>
  <conditionalFormatting sqref="I3:I12">
    <cfRule type="containsText" dxfId="91" priority="1" operator="containsText" text="Nem jó a megoldás, jobb oldalon láthatod a megoldást">
      <formula>NOT(ISERROR(SEARCH("Nem jó a megoldás, jobb oldalon láthatod a megoldást",I3)))</formula>
    </cfRule>
    <cfRule type="containsText" dxfId="90" priority="2" operator="containsText" text="Helyes a megoldás">
      <formula>NOT(ISERROR(SEARCH("Helyes a megoldás",I3)))</formula>
    </cfRule>
  </conditionalFormatting>
  <pageMargins left="0.7" right="0.7" top="0.75" bottom="0.75" header="0.3" footer="0.3"/>
  <ignoredErrors>
    <ignoredError sqref="E30 C30 C26 E26 E22 C2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75"/>
  <sheetViews>
    <sheetView workbookViewId="0">
      <selection activeCell="H20" sqref="H20"/>
    </sheetView>
  </sheetViews>
  <sheetFormatPr defaultRowHeight="15.6" x14ac:dyDescent="0.3"/>
  <cols>
    <col min="1" max="1" width="8.88671875" style="3"/>
    <col min="2" max="2" width="13.21875" style="3" customWidth="1"/>
    <col min="3" max="3" width="4.77734375" style="3" customWidth="1"/>
    <col min="4" max="4" width="13.109375" style="3" customWidth="1"/>
    <col min="5" max="5" width="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77</v>
      </c>
    </row>
    <row r="3" spans="2:11" x14ac:dyDescent="0.3">
      <c r="B3" s="3" t="s">
        <v>78</v>
      </c>
      <c r="D3" s="3" t="s">
        <v>79</v>
      </c>
    </row>
    <row r="4" spans="2:11" x14ac:dyDescent="0.3">
      <c r="B4" s="3" t="s">
        <v>73</v>
      </c>
      <c r="D4" s="3" t="s">
        <v>75</v>
      </c>
    </row>
    <row r="5" spans="2:11" x14ac:dyDescent="0.3">
      <c r="B5" s="3" t="s">
        <v>74</v>
      </c>
      <c r="D5" s="3" t="s">
        <v>76</v>
      </c>
    </row>
    <row r="6" spans="2:11" x14ac:dyDescent="0.3">
      <c r="B6" s="3" t="s">
        <v>190</v>
      </c>
    </row>
    <row r="7" spans="2:11" x14ac:dyDescent="0.3">
      <c r="B7" s="3" t="s">
        <v>80</v>
      </c>
    </row>
    <row r="8" spans="2:11" x14ac:dyDescent="0.3">
      <c r="B8" s="3" t="s">
        <v>81</v>
      </c>
    </row>
    <row r="10" spans="2:11" x14ac:dyDescent="0.3">
      <c r="B10" s="1" t="s">
        <v>70</v>
      </c>
      <c r="C10" s="1"/>
      <c r="D10" s="1" t="s">
        <v>71</v>
      </c>
      <c r="E10" s="2"/>
      <c r="F10" s="2" t="s">
        <v>72</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86</v>
      </c>
    </row>
    <row r="24" spans="2:11" x14ac:dyDescent="0.3">
      <c r="B24" s="11"/>
      <c r="C24" s="11"/>
      <c r="D24" s="3" t="s">
        <v>17</v>
      </c>
    </row>
    <row r="25" spans="2:11" x14ac:dyDescent="0.3">
      <c r="B25" s="9"/>
      <c r="C25" s="9"/>
      <c r="D25" s="3" t="s">
        <v>87</v>
      </c>
    </row>
    <row r="27" spans="2:11" x14ac:dyDescent="0.3">
      <c r="B27" s="3" t="s">
        <v>10</v>
      </c>
    </row>
    <row r="28" spans="2:11" x14ac:dyDescent="0.3">
      <c r="B28" s="1" t="s">
        <v>70</v>
      </c>
      <c r="C28" s="1"/>
      <c r="D28" s="1" t="s">
        <v>71</v>
      </c>
      <c r="E28" s="2"/>
      <c r="F28" s="2" t="s">
        <v>72</v>
      </c>
      <c r="G28" s="2"/>
    </row>
    <row r="29" spans="2:11" x14ac:dyDescent="0.3">
      <c r="B29" s="30"/>
      <c r="C29" s="10" t="str">
        <f ca="1">IF(RANDBETWEEN(0,1)=0,"+","-")</f>
        <v>-</v>
      </c>
      <c r="D29" s="4">
        <f ca="1">RANDBETWEEN(1,20)</f>
        <v>9</v>
      </c>
      <c r="E29" s="2" t="s">
        <v>6</v>
      </c>
      <c r="F29" s="13">
        <f ca="1">RANDBETWEEN(1,20)</f>
        <v>15</v>
      </c>
      <c r="G29" s="2"/>
      <c r="H29" s="52" t="str">
        <f ca="1">IF(C29="+",IF(F29&gt;=D29,"Elvégezhető","Nem végezhető el"),"Elvégezhető")</f>
        <v>Elvégezhető</v>
      </c>
    </row>
    <row r="31" spans="2:11" x14ac:dyDescent="0.3">
      <c r="B31" s="3" t="s">
        <v>11</v>
      </c>
    </row>
    <row r="32" spans="2:11" x14ac:dyDescent="0.3">
      <c r="B32" s="1" t="s">
        <v>70</v>
      </c>
      <c r="C32" s="1"/>
      <c r="D32" s="1" t="s">
        <v>71</v>
      </c>
      <c r="E32" s="2"/>
      <c r="F32" s="2" t="s">
        <v>72</v>
      </c>
      <c r="G32" s="2"/>
    </row>
    <row r="33" spans="2:9" x14ac:dyDescent="0.3">
      <c r="B33" s="30"/>
      <c r="C33" s="10" t="str">
        <f ca="1">IF(RANDBETWEEN(0,1)=0,"+","-")</f>
        <v>-</v>
      </c>
      <c r="D33" s="4">
        <f ca="1">RANDBETWEEN(1,99)</f>
        <v>3</v>
      </c>
      <c r="E33" s="2" t="s">
        <v>6</v>
      </c>
      <c r="F33" s="13">
        <f ca="1">RANDBETWEEN(1,99)</f>
        <v>63</v>
      </c>
      <c r="G33" s="2"/>
      <c r="H33" s="52" t="str">
        <f ca="1">IF(C33="+",IF(F33&gt;=D33,"Elvégezhető","Nem végezhető el"),"Elvégezhető")</f>
        <v>Elvégezhető</v>
      </c>
    </row>
    <row r="35" spans="2:9" x14ac:dyDescent="0.3">
      <c r="B35" s="3" t="s">
        <v>97</v>
      </c>
    </row>
    <row r="36" spans="2:9" x14ac:dyDescent="0.3">
      <c r="B36" s="1" t="s">
        <v>70</v>
      </c>
      <c r="C36" s="1"/>
      <c r="D36" s="1" t="s">
        <v>71</v>
      </c>
      <c r="E36" s="2"/>
      <c r="F36" s="2" t="s">
        <v>72</v>
      </c>
      <c r="G36" s="2"/>
    </row>
    <row r="37" spans="2:9" x14ac:dyDescent="0.3">
      <c r="B37" s="30"/>
      <c r="C37" s="10" t="str">
        <f ca="1">IF(RANDBETWEEN(0,1)=0,"+","-")</f>
        <v>+</v>
      </c>
      <c r="D37" s="4">
        <f ca="1">RANDBETWEEN(1,999)</f>
        <v>972</v>
      </c>
      <c r="E37" s="2" t="s">
        <v>6</v>
      </c>
      <c r="F37" s="13">
        <f ca="1">RANDBETWEEN(1,999)</f>
        <v>767</v>
      </c>
      <c r="G37" s="2"/>
      <c r="H37" s="52" t="str">
        <f ca="1">IF(C37="+",IF(F37&gt;=D37,"Elvégezhető","Nem végezhető el"),"Elvégezhető")</f>
        <v>Nem végezhető el</v>
      </c>
    </row>
    <row r="40" spans="2:9" x14ac:dyDescent="0.3">
      <c r="B40" s="3" t="s">
        <v>77</v>
      </c>
    </row>
    <row r="41" spans="2:9" x14ac:dyDescent="0.3">
      <c r="B41" s="3" t="s">
        <v>78</v>
      </c>
      <c r="D41" s="3" t="s">
        <v>79</v>
      </c>
    </row>
    <row r="42" spans="2:9" x14ac:dyDescent="0.3">
      <c r="B42" s="3" t="s">
        <v>82</v>
      </c>
      <c r="D42" s="3" t="s">
        <v>84</v>
      </c>
    </row>
    <row r="43" spans="2:9" x14ac:dyDescent="0.3">
      <c r="B43" s="3" t="s">
        <v>83</v>
      </c>
      <c r="D43" s="3" t="s">
        <v>85</v>
      </c>
    </row>
    <row r="44" spans="2:9" x14ac:dyDescent="0.3">
      <c r="B44" s="3" t="s">
        <v>191</v>
      </c>
    </row>
    <row r="45" spans="2:9" x14ac:dyDescent="0.3">
      <c r="B45" s="3" t="s">
        <v>88</v>
      </c>
    </row>
    <row r="46" spans="2:9" x14ac:dyDescent="0.3">
      <c r="B46" s="3" t="s">
        <v>89</v>
      </c>
    </row>
    <row r="48" spans="2:9" x14ac:dyDescent="0.3">
      <c r="B48" s="1" t="s">
        <v>71</v>
      </c>
      <c r="C48" s="1"/>
      <c r="D48" s="1" t="s">
        <v>70</v>
      </c>
      <c r="E48" s="2"/>
      <c r="F48" s="2" t="s">
        <v>72</v>
      </c>
      <c r="G48" s="2"/>
      <c r="H48" s="1" t="s">
        <v>3</v>
      </c>
      <c r="I48" s="2" t="s">
        <v>4</v>
      </c>
    </row>
    <row r="49" spans="2:9" x14ac:dyDescent="0.3">
      <c r="B49" s="4">
        <v>6</v>
      </c>
      <c r="C49" s="10" t="s">
        <v>5</v>
      </c>
      <c r="D49" s="25">
        <v>3</v>
      </c>
      <c r="E49" s="2" t="s">
        <v>6</v>
      </c>
      <c r="F49" s="13">
        <v>9</v>
      </c>
      <c r="G49" s="2"/>
      <c r="H49" s="1" t="str">
        <f>IF(ISBLANK(D49)=FALSE,IF(C49="+",IF(D49=F49-B49,"Helyes a megoldás","Nem jó a megoldás, jobb oldalon láthatod a megoldást"),IF(C49="-",IF(D49=B49-F49,"Helyes a megoldás","Nem jó a megoldás, jobb oldalon láthatod a megoldást"))),"")</f>
        <v>Helyes a megoldás</v>
      </c>
      <c r="I49" s="6" t="str">
        <f>IF(ISBLANK(D49)=FALSE,IF(C49="+",IF(D49=F49-B49,"",F49-B49),IF(C49="-",IF(D49=B49-F49,"",B49-F49))),"")</f>
        <v/>
      </c>
    </row>
    <row r="50" spans="2:9" x14ac:dyDescent="0.3">
      <c r="B50" s="4">
        <v>1</v>
      </c>
      <c r="C50" s="10" t="s">
        <v>5</v>
      </c>
      <c r="D50" s="25">
        <v>5</v>
      </c>
      <c r="E50" s="2" t="s">
        <v>6</v>
      </c>
      <c r="F50" s="13">
        <v>8</v>
      </c>
      <c r="G50" s="2"/>
      <c r="H50" s="1" t="str">
        <f t="shared" ref="H50:H58" si="2">IF(ISBLANK(D50)=FALSE,IF(C50="+",IF(D50=F50-B50,"Helyes a megoldás","Nem jó a megoldás, jobb oldalon láthatod a megoldást"),IF(C50="-",IF(D50=B50-F50,"Helyes a megoldás","Nem jó a megoldás, jobb oldalon láthatod a megoldást"))),"")</f>
        <v>Nem jó a megoldás, jobb oldalon láthatod a megoldást</v>
      </c>
      <c r="I50" s="6">
        <f t="shared" ref="I50:I58" si="3">IF(ISBLANK(D50)=FALSE,IF(C50="+",IF(D50=F50-B50,"",F50-B50),IF(C50="-",IF(D50=B50-F50,"",B50-F50))),"")</f>
        <v>7</v>
      </c>
    </row>
    <row r="51" spans="2:9" x14ac:dyDescent="0.3">
      <c r="B51" s="4"/>
      <c r="C51" s="10" t="s">
        <v>5</v>
      </c>
      <c r="D51" s="25"/>
      <c r="E51" s="2" t="s">
        <v>6</v>
      </c>
      <c r="F51" s="13"/>
      <c r="G51" s="2"/>
      <c r="H51" s="1" t="str">
        <f t="shared" si="2"/>
        <v/>
      </c>
      <c r="I51" s="6" t="str">
        <f t="shared" si="3"/>
        <v/>
      </c>
    </row>
    <row r="52" spans="2:9" x14ac:dyDescent="0.3">
      <c r="B52" s="4"/>
      <c r="C52" s="10" t="s">
        <v>5</v>
      </c>
      <c r="D52" s="25"/>
      <c r="E52" s="2" t="s">
        <v>6</v>
      </c>
      <c r="F52" s="13"/>
      <c r="G52" s="2"/>
      <c r="H52" s="1" t="str">
        <f t="shared" si="2"/>
        <v/>
      </c>
      <c r="I52" s="6" t="str">
        <f t="shared" si="3"/>
        <v/>
      </c>
    </row>
    <row r="53" spans="2:9" x14ac:dyDescent="0.3">
      <c r="B53" s="4"/>
      <c r="C53" s="10" t="s">
        <v>5</v>
      </c>
      <c r="D53" s="25"/>
      <c r="E53" s="2" t="s">
        <v>6</v>
      </c>
      <c r="F53" s="13"/>
      <c r="G53" s="2"/>
      <c r="H53" s="1" t="str">
        <f t="shared" si="2"/>
        <v/>
      </c>
      <c r="I53" s="6" t="str">
        <f t="shared" si="3"/>
        <v/>
      </c>
    </row>
    <row r="54" spans="2:9" x14ac:dyDescent="0.3">
      <c r="B54" s="4"/>
      <c r="C54" s="10" t="s">
        <v>5</v>
      </c>
      <c r="D54" s="25"/>
      <c r="E54" s="2" t="s">
        <v>6</v>
      </c>
      <c r="F54" s="13"/>
      <c r="G54" s="2"/>
      <c r="H54" s="1" t="str">
        <f t="shared" si="2"/>
        <v/>
      </c>
      <c r="I54" s="6" t="str">
        <f t="shared" si="3"/>
        <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1"/>
      <c r="C59" s="1"/>
      <c r="D59" s="1"/>
    </row>
    <row r="60" spans="2:9" x14ac:dyDescent="0.3">
      <c r="B60" s="3" t="s">
        <v>107</v>
      </c>
    </row>
    <row r="61" spans="2:9" x14ac:dyDescent="0.3">
      <c r="B61" s="8"/>
      <c r="C61" s="8"/>
      <c r="D61" s="3" t="s">
        <v>86</v>
      </c>
    </row>
    <row r="62" spans="2:9" x14ac:dyDescent="0.3">
      <c r="B62" s="11"/>
      <c r="C62" s="11"/>
      <c r="D62" s="3" t="s">
        <v>17</v>
      </c>
    </row>
    <row r="63" spans="2:9" x14ac:dyDescent="0.3">
      <c r="B63" s="9"/>
      <c r="C63" s="9"/>
      <c r="D63" s="3" t="s">
        <v>87</v>
      </c>
    </row>
    <row r="65" spans="2:8" x14ac:dyDescent="0.3">
      <c r="B65" s="3" t="s">
        <v>10</v>
      </c>
    </row>
    <row r="66" spans="2:8" x14ac:dyDescent="0.3">
      <c r="B66" s="1" t="s">
        <v>71</v>
      </c>
      <c r="C66" s="1"/>
      <c r="D66" s="1" t="s">
        <v>70</v>
      </c>
      <c r="E66" s="2"/>
      <c r="F66" s="2" t="s">
        <v>72</v>
      </c>
      <c r="G66" s="2"/>
    </row>
    <row r="67" spans="2:8" x14ac:dyDescent="0.3">
      <c r="B67" s="4">
        <f ca="1">RANDBETWEEN(1,20)</f>
        <v>11</v>
      </c>
      <c r="C67" s="10" t="str">
        <f ca="1">IF(RANDBETWEEN(0,1)=0,"+","-")</f>
        <v>+</v>
      </c>
      <c r="D67" s="30"/>
      <c r="E67" s="2" t="s">
        <v>6</v>
      </c>
      <c r="F67" s="13">
        <f ca="1">RANDBETWEEN(1,20)</f>
        <v>6</v>
      </c>
      <c r="G67" s="2"/>
      <c r="H67" s="52" t="str">
        <f ca="1">IF(C67="+",IF(F67&gt;=B67,"Elvégezhető","Nem végezhető el"),IF(C67="-",IF(B67&gt;=F67,"Elvégezhető","Nem végezhető el"),""))</f>
        <v>Nem végezhető el</v>
      </c>
    </row>
    <row r="69" spans="2:8" x14ac:dyDescent="0.3">
      <c r="B69" s="3" t="s">
        <v>11</v>
      </c>
    </row>
    <row r="70" spans="2:8" x14ac:dyDescent="0.3">
      <c r="B70" s="1" t="s">
        <v>71</v>
      </c>
      <c r="C70" s="1"/>
      <c r="D70" s="1" t="s">
        <v>70</v>
      </c>
      <c r="E70" s="2"/>
      <c r="F70" s="2" t="s">
        <v>72</v>
      </c>
      <c r="G70" s="2"/>
    </row>
    <row r="71" spans="2:8" x14ac:dyDescent="0.3">
      <c r="B71" s="4">
        <f ca="1">RANDBETWEEN(1,99)</f>
        <v>63</v>
      </c>
      <c r="C71" s="10" t="str">
        <f ca="1">IF(RANDBETWEEN(0,1)=0,"+","-")</f>
        <v>+</v>
      </c>
      <c r="D71" s="30"/>
      <c r="E71" s="2" t="s">
        <v>6</v>
      </c>
      <c r="F71" s="13">
        <f ca="1">RANDBETWEEN(1,99)</f>
        <v>53</v>
      </c>
      <c r="G71" s="2"/>
      <c r="H71" s="52" t="str">
        <f ca="1">IF(C71="+",IF(F71&gt;=B71,"Elvégezhető","Nem végezhető el"),IF(C71="-",IF(B71&gt;=F71,"Elvégezhető","Nem végezhető el"),""))</f>
        <v>Nem végezhető el</v>
      </c>
    </row>
    <row r="73" spans="2:8" x14ac:dyDescent="0.3">
      <c r="B73" s="3" t="s">
        <v>97</v>
      </c>
    </row>
    <row r="74" spans="2:8" x14ac:dyDescent="0.3">
      <c r="B74" s="1" t="s">
        <v>71</v>
      </c>
      <c r="C74" s="1"/>
      <c r="D74" s="1" t="s">
        <v>70</v>
      </c>
      <c r="E74" s="2"/>
      <c r="F74" s="2" t="s">
        <v>72</v>
      </c>
      <c r="G74" s="2"/>
    </row>
    <row r="75" spans="2:8" x14ac:dyDescent="0.3">
      <c r="B75" s="4">
        <f ca="1">RANDBETWEEN(1,999)</f>
        <v>486</v>
      </c>
      <c r="C75" s="10" t="str">
        <f ca="1">IF(RANDBETWEEN(0,1)=0,"+","-")</f>
        <v>+</v>
      </c>
      <c r="D75" s="30"/>
      <c r="E75" s="2" t="s">
        <v>6</v>
      </c>
      <c r="F75" s="13">
        <f ca="1">RANDBETWEEN(1,999)</f>
        <v>587</v>
      </c>
      <c r="G75" s="2"/>
      <c r="H75" s="52" t="str">
        <f ca="1">IF(C75="+",IF(F75&gt;=B75,"Elvégezhető","Nem végezhető el"),IF(C75="-",IF(B75&gt;=F75,"Elvégezhető","Nem végezhető el"),""))</f>
        <v>Elvégezhető</v>
      </c>
    </row>
  </sheetData>
  <conditionalFormatting sqref="H11:H20">
    <cfRule type="containsText" dxfId="89" priority="3" operator="containsText" text="Nem jó a megoldás, jobb oldalon láthatod a megoldást">
      <formula>NOT(ISERROR(SEARCH("Nem jó a megoldás, jobb oldalon láthatod a megoldást",H11)))</formula>
    </cfRule>
    <cfRule type="containsText" dxfId="88" priority="4" operator="containsText" text="Helyes a megoldás">
      <formula>NOT(ISERROR(SEARCH("Helyes a megoldás",H11)))</formula>
    </cfRule>
  </conditionalFormatting>
  <conditionalFormatting sqref="H49:H58">
    <cfRule type="containsText" dxfId="87" priority="1" operator="containsText" text="Nem jó a megoldás, jobb oldalon láthatod a megoldást">
      <formula>NOT(ISERROR(SEARCH("Nem jó a megoldás, jobb oldalon láthatod a megoldást",H49)))</formula>
    </cfRule>
    <cfRule type="containsText" dxfId="86" priority="2" operator="containsText" text="Helyes a megoldás">
      <formula>NOT(ISERROR(SEARCH("Helyes a megoldás",H49)))</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28"/>
  <sheetViews>
    <sheetView workbookViewId="0">
      <selection activeCell="G23" sqref="G23"/>
    </sheetView>
  </sheetViews>
  <sheetFormatPr defaultRowHeight="15.6" x14ac:dyDescent="0.3"/>
  <cols>
    <col min="1" max="1" width="8.88671875" style="3"/>
    <col min="2" max="2" width="10.88671875" style="3" bestFit="1" customWidth="1"/>
    <col min="3" max="3" width="3.88671875" style="3" customWidth="1"/>
    <col min="4" max="4" width="11.33203125" style="3" bestFit="1" customWidth="1"/>
    <col min="5" max="5" width="4.8867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90</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90</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90</v>
      </c>
      <c r="D5" s="4"/>
      <c r="E5" s="2" t="s">
        <v>6</v>
      </c>
      <c r="F5" s="5"/>
      <c r="G5" s="1" t="str">
        <f t="shared" si="0"/>
        <v/>
      </c>
      <c r="H5" s="6" t="str">
        <f t="shared" si="1"/>
        <v/>
      </c>
      <c r="I5" s="2"/>
      <c r="J5" s="7"/>
    </row>
    <row r="6" spans="2:10" x14ac:dyDescent="0.3">
      <c r="B6" s="4"/>
      <c r="C6" s="1" t="s">
        <v>90</v>
      </c>
      <c r="D6" s="4"/>
      <c r="E6" s="2" t="s">
        <v>6</v>
      </c>
      <c r="F6" s="5"/>
      <c r="G6" s="1" t="str">
        <f t="shared" si="0"/>
        <v/>
      </c>
      <c r="H6" s="6" t="str">
        <f t="shared" si="1"/>
        <v/>
      </c>
      <c r="I6" s="2"/>
      <c r="J6" s="7"/>
    </row>
    <row r="7" spans="2:10" x14ac:dyDescent="0.3">
      <c r="B7" s="4"/>
      <c r="C7" s="1" t="s">
        <v>90</v>
      </c>
      <c r="D7" s="4"/>
      <c r="E7" s="2" t="s">
        <v>6</v>
      </c>
      <c r="F7" s="5"/>
      <c r="G7" s="1" t="str">
        <f t="shared" si="0"/>
        <v/>
      </c>
      <c r="H7" s="6" t="str">
        <f t="shared" si="1"/>
        <v/>
      </c>
      <c r="I7" s="2"/>
      <c r="J7" s="7"/>
    </row>
    <row r="8" spans="2:10" x14ac:dyDescent="0.3">
      <c r="B8" s="4"/>
      <c r="C8" s="1" t="s">
        <v>90</v>
      </c>
      <c r="D8" s="4"/>
      <c r="E8" s="2" t="s">
        <v>6</v>
      </c>
      <c r="F8" s="5"/>
      <c r="G8" s="1" t="str">
        <f t="shared" si="0"/>
        <v/>
      </c>
      <c r="H8" s="6" t="str">
        <f t="shared" si="1"/>
        <v/>
      </c>
      <c r="I8" s="2"/>
      <c r="J8" s="7"/>
    </row>
    <row r="9" spans="2:10" x14ac:dyDescent="0.3">
      <c r="B9" s="4"/>
      <c r="C9" s="1" t="s">
        <v>90</v>
      </c>
      <c r="D9" s="4"/>
      <c r="E9" s="2" t="s">
        <v>6</v>
      </c>
      <c r="F9" s="5"/>
      <c r="G9" s="1" t="str">
        <f t="shared" si="0"/>
        <v/>
      </c>
      <c r="H9" s="6" t="str">
        <f t="shared" si="1"/>
        <v/>
      </c>
      <c r="I9" s="2"/>
      <c r="J9" s="7"/>
    </row>
    <row r="10" spans="2:10" x14ac:dyDescent="0.3">
      <c r="B10" s="4"/>
      <c r="C10" s="1" t="s">
        <v>90</v>
      </c>
      <c r="D10" s="4"/>
      <c r="E10" s="2" t="s">
        <v>6</v>
      </c>
      <c r="F10" s="5"/>
      <c r="G10" s="1" t="str">
        <f t="shared" si="0"/>
        <v/>
      </c>
      <c r="H10" s="6" t="str">
        <f t="shared" si="1"/>
        <v/>
      </c>
      <c r="I10" s="2"/>
      <c r="J10" s="7"/>
    </row>
    <row r="11" spans="2:10" x14ac:dyDescent="0.3">
      <c r="B11" s="4"/>
      <c r="C11" s="1" t="s">
        <v>90</v>
      </c>
      <c r="D11" s="4"/>
      <c r="E11" s="2" t="s">
        <v>6</v>
      </c>
      <c r="F11" s="5"/>
      <c r="G11" s="1" t="str">
        <f t="shared" si="0"/>
        <v/>
      </c>
      <c r="H11" s="6" t="str">
        <f t="shared" si="1"/>
        <v/>
      </c>
      <c r="I11" s="2"/>
      <c r="J11" s="7"/>
    </row>
    <row r="12" spans="2:10" x14ac:dyDescent="0.3">
      <c r="B12" s="4"/>
      <c r="C12" s="1" t="s">
        <v>90</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91</v>
      </c>
      <c r="D15" s="1"/>
    </row>
    <row r="16" spans="2:10" x14ac:dyDescent="0.3">
      <c r="B16" s="9"/>
      <c r="C16" s="3" t="s">
        <v>93</v>
      </c>
    </row>
    <row r="18" spans="2:4" x14ac:dyDescent="0.3">
      <c r="B18" s="3" t="s">
        <v>92</v>
      </c>
    </row>
    <row r="19" spans="2:4" x14ac:dyDescent="0.3">
      <c r="B19" s="1" t="s">
        <v>0</v>
      </c>
      <c r="C19" s="1"/>
      <c r="D19" s="1" t="s">
        <v>1</v>
      </c>
    </row>
    <row r="20" spans="2:4" x14ac:dyDescent="0.3">
      <c r="B20" s="4">
        <f ca="1">RANDBETWEEN(1,10)</f>
        <v>7</v>
      </c>
      <c r="C20" s="1" t="s">
        <v>90</v>
      </c>
      <c r="D20" s="4">
        <f ca="1">RANDBETWEEN(1,10)</f>
        <v>4</v>
      </c>
    </row>
    <row r="22" spans="2:4" x14ac:dyDescent="0.3">
      <c r="B22" s="3" t="s">
        <v>11</v>
      </c>
    </row>
    <row r="23" spans="2:4" x14ac:dyDescent="0.3">
      <c r="B23" s="1" t="s">
        <v>0</v>
      </c>
      <c r="C23" s="1"/>
      <c r="D23" s="1" t="s">
        <v>1</v>
      </c>
    </row>
    <row r="24" spans="2:4" x14ac:dyDescent="0.3">
      <c r="B24" s="4">
        <f ca="1">RANDBETWEEN(1,100)</f>
        <v>48</v>
      </c>
      <c r="C24" s="1" t="s">
        <v>90</v>
      </c>
      <c r="D24" s="4">
        <f ca="1">RANDBETWEEN(1,10)</f>
        <v>3</v>
      </c>
    </row>
    <row r="26" spans="2:4" x14ac:dyDescent="0.3">
      <c r="B26" s="3" t="s">
        <v>98</v>
      </c>
    </row>
    <row r="27" spans="2:4" x14ac:dyDescent="0.3">
      <c r="B27" s="1" t="s">
        <v>0</v>
      </c>
      <c r="C27" s="1"/>
      <c r="D27" s="1" t="s">
        <v>1</v>
      </c>
    </row>
    <row r="28" spans="2:4" x14ac:dyDescent="0.3">
      <c r="B28" s="4">
        <f ca="1">RANDBETWEEN(1,500)</f>
        <v>475</v>
      </c>
      <c r="C28" s="1" t="s">
        <v>90</v>
      </c>
      <c r="D28" s="4">
        <f ca="1">RANDBETWEEN(1,10)</f>
        <v>6</v>
      </c>
    </row>
  </sheetData>
  <conditionalFormatting sqref="G3:G12">
    <cfRule type="containsText" dxfId="85" priority="1" operator="containsText" text="Nem jó a megoldás, jobb oldalon láthatod a megoldást">
      <formula>NOT(ISERROR(SEARCH("Nem jó a megoldás, jobb oldalon láthatod a megoldást",G3)))</formula>
    </cfRule>
    <cfRule type="containsText" dxfId="84" priority="2" operator="containsText" text="Helyes a megoldás">
      <formula>NOT(ISERROR(SEARCH("Helyes a megoldás",G3)))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23</vt:i4>
      </vt:variant>
    </vt:vector>
  </HeadingPairs>
  <TitlesOfParts>
    <vt:vector size="23" baseType="lpstr">
      <vt:lpstr>Borító</vt:lpstr>
      <vt:lpstr>Páros vagy páratlan</vt:lpstr>
      <vt:lpstr>Összeadás</vt:lpstr>
      <vt:lpstr>Írásbeli összeadás</vt:lpstr>
      <vt:lpstr>Kivonás</vt:lpstr>
      <vt:lpstr>Írásbeli kivonás</vt:lpstr>
      <vt:lpstr>Több szám összeadása, kivonása</vt:lpstr>
      <vt:lpstr>Hiányos műveletek</vt:lpstr>
      <vt:lpstr>Szorzás</vt:lpstr>
      <vt:lpstr>Írásbeli szorzás</vt:lpstr>
      <vt:lpstr>Osztás</vt:lpstr>
      <vt:lpstr>Írásbeli osztás</vt:lpstr>
      <vt:lpstr>Kisebb, nagyobb, vagy egyenlő</vt:lpstr>
      <vt:lpstr>Mennyivel kisebb vagy nagyobb</vt:lpstr>
      <vt:lpstr>Arab szám átírása római számmá</vt:lpstr>
      <vt:lpstr>Római szám átírása arab számmá</vt:lpstr>
      <vt:lpstr>Helyi érték</vt:lpstr>
      <vt:lpstr>Számszomszédok</vt:lpstr>
      <vt:lpstr>Egyes, tízes, százas szomszédok</vt:lpstr>
      <vt:lpstr>Kerekítés</vt:lpstr>
      <vt:lpstr>Tízes, százas kerekítés</vt:lpstr>
      <vt:lpstr>Mértékegység átváltás</vt:lpstr>
      <vt:lpstr>Átlag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2025-09-26T06:58:22Z</dcterms:modified>
</cp:coreProperties>
</file>