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1_Osztályok/6 osztály/Segédletek/"/>
    </mc:Choice>
  </mc:AlternateContent>
  <xr:revisionPtr revIDLastSave="0" documentId="8_{4FD3B59B-9AAF-4806-B3D1-03C83951D7F8}" xr6:coauthVersionLast="47" xr6:coauthVersionMax="47" xr10:uidLastSave="{00000000-0000-0000-0000-000000000000}"/>
  <bookViews>
    <workbookView xWindow="28680" yWindow="-120" windowWidth="29040" windowHeight="15720" xr2:uid="{00000000-000D-0000-FFFF-FFFF00000000}"/>
  </bookViews>
  <sheets>
    <sheet name="Borító" sheetId="24" r:id="rId1"/>
    <sheet name="Összeadás" sheetId="1" r:id="rId2"/>
    <sheet name="Írásbeli összeadás" sheetId="18" r:id="rId3"/>
    <sheet name="Kivonás" sheetId="2" r:id="rId4"/>
    <sheet name="Írásbeli kivonás" sheetId="19" r:id="rId5"/>
    <sheet name="Több szám összeadása, kivonása" sheetId="3" r:id="rId6"/>
    <sheet name="Hiányos műveletek" sheetId="12" r:id="rId7"/>
    <sheet name="Szorzás" sheetId="13" r:id="rId8"/>
    <sheet name="Írásbeli szorzás" sheetId="20" r:id="rId9"/>
    <sheet name="Szorzás kétjegyű számmal" sheetId="28" r:id="rId10"/>
    <sheet name="Osztás" sheetId="14" r:id="rId11"/>
    <sheet name="Írásbeli osztás" sheetId="21" r:id="rId12"/>
    <sheet name="Kisebb, nagyobb, vagy egyenlő" sheetId="4" r:id="rId13"/>
    <sheet name="Mennyivel kisebb vagy nagyobb" sheetId="5" r:id="rId14"/>
    <sheet name="Helyi érték" sheetId="9" r:id="rId15"/>
    <sheet name="Számszomszédok" sheetId="10" r:id="rId16"/>
    <sheet name="Egy., tíz., száz., ezres szomsz" sheetId="11" r:id="rId17"/>
    <sheet name="Kerekítés" sheetId="22" r:id="rId18"/>
    <sheet name="Tízes, százas, ezres kerekítés" sheetId="23" r:id="rId19"/>
    <sheet name="Kerület" sheetId="15" r:id="rId20"/>
    <sheet name="Terület" sheetId="16" r:id="rId21"/>
    <sheet name="Mértékegység átváltás" sheetId="17" r:id="rId22"/>
    <sheet name="LNKO, LKKT" sheetId="25" r:id="rId23"/>
    <sheet name="Átlag, módusz, medián" sheetId="26" r:id="rId24"/>
    <sheet name="Térgeometria" sheetId="27" r:id="rId2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27" l="1"/>
  <c r="H47" i="27"/>
  <c r="I47" i="27"/>
  <c r="J47" i="27"/>
  <c r="G48" i="27"/>
  <c r="H48" i="27"/>
  <c r="I48" i="27"/>
  <c r="J48" i="27"/>
  <c r="G49" i="27"/>
  <c r="H49" i="27"/>
  <c r="I49" i="27"/>
  <c r="J49" i="27"/>
  <c r="G50" i="27"/>
  <c r="H50" i="27"/>
  <c r="I50" i="27"/>
  <c r="J50" i="27"/>
  <c r="G51" i="27"/>
  <c r="H51" i="27"/>
  <c r="I51" i="27"/>
  <c r="J51" i="27"/>
  <c r="G52" i="27"/>
  <c r="H52" i="27"/>
  <c r="I52" i="27"/>
  <c r="J52" i="27"/>
  <c r="G53" i="27"/>
  <c r="H53" i="27"/>
  <c r="I53" i="27"/>
  <c r="J53" i="27"/>
  <c r="G54" i="27"/>
  <c r="H54" i="27"/>
  <c r="I54" i="27"/>
  <c r="J54" i="27"/>
  <c r="G55" i="27"/>
  <c r="H55" i="27"/>
  <c r="I55" i="27"/>
  <c r="J55" i="27"/>
  <c r="G5" i="27"/>
  <c r="H5" i="27"/>
  <c r="I5" i="27"/>
  <c r="J5" i="27"/>
  <c r="G6" i="27"/>
  <c r="H6" i="27"/>
  <c r="I6" i="27"/>
  <c r="J6" i="27"/>
  <c r="G7" i="27"/>
  <c r="H7" i="27"/>
  <c r="I7" i="27"/>
  <c r="J7" i="27"/>
  <c r="G8" i="27"/>
  <c r="H8" i="27"/>
  <c r="I8" i="27"/>
  <c r="J8" i="27"/>
  <c r="G9" i="27"/>
  <c r="H9" i="27"/>
  <c r="I9" i="27"/>
  <c r="J9" i="27"/>
  <c r="G10" i="27"/>
  <c r="H10" i="27"/>
  <c r="I10" i="27"/>
  <c r="J10" i="27"/>
  <c r="G11" i="27"/>
  <c r="H11" i="27"/>
  <c r="I11" i="27"/>
  <c r="J11" i="27"/>
  <c r="G12" i="27"/>
  <c r="H12" i="27"/>
  <c r="I12" i="27"/>
  <c r="J12" i="27"/>
  <c r="G13" i="27"/>
  <c r="H13" i="27"/>
  <c r="I13" i="27"/>
  <c r="J13" i="27"/>
  <c r="F4" i="25"/>
  <c r="G4" i="25"/>
  <c r="H4" i="25"/>
  <c r="I4" i="25"/>
  <c r="F5" i="25"/>
  <c r="G5" i="25"/>
  <c r="H5" i="25"/>
  <c r="I5" i="25"/>
  <c r="F6" i="25"/>
  <c r="G6" i="25"/>
  <c r="H6" i="25"/>
  <c r="I6" i="25"/>
  <c r="F7" i="25"/>
  <c r="G7" i="25"/>
  <c r="H7" i="25"/>
  <c r="I7" i="25"/>
  <c r="F8" i="25"/>
  <c r="G8" i="25"/>
  <c r="H8" i="25"/>
  <c r="I8" i="25"/>
  <c r="F9" i="25"/>
  <c r="G9" i="25"/>
  <c r="H9" i="25"/>
  <c r="I9" i="25"/>
  <c r="F10" i="25"/>
  <c r="G10" i="25"/>
  <c r="H10" i="25"/>
  <c r="I10" i="25"/>
  <c r="F11" i="25"/>
  <c r="G11" i="25"/>
  <c r="H11" i="25"/>
  <c r="I11" i="25"/>
  <c r="F12" i="25"/>
  <c r="G12" i="25"/>
  <c r="H12" i="25"/>
  <c r="I12" i="25"/>
  <c r="E39" i="16"/>
  <c r="F39" i="16"/>
  <c r="E40" i="16"/>
  <c r="F40" i="16"/>
  <c r="E41" i="16"/>
  <c r="F41" i="16"/>
  <c r="E42" i="16"/>
  <c r="F42" i="16"/>
  <c r="E43" i="16"/>
  <c r="F43" i="16"/>
  <c r="E44" i="16"/>
  <c r="F44" i="16"/>
  <c r="E45" i="16"/>
  <c r="F45" i="16"/>
  <c r="E46" i="16"/>
  <c r="F46" i="16"/>
  <c r="E47" i="16"/>
  <c r="F47" i="16"/>
  <c r="E5" i="16"/>
  <c r="F5" i="16"/>
  <c r="E6" i="16"/>
  <c r="F6" i="16"/>
  <c r="E7" i="16"/>
  <c r="F7" i="16"/>
  <c r="E8" i="16"/>
  <c r="F8" i="16"/>
  <c r="E9" i="16"/>
  <c r="F9" i="16"/>
  <c r="E10" i="16"/>
  <c r="F10" i="16"/>
  <c r="E11" i="16"/>
  <c r="F11" i="16"/>
  <c r="E12" i="16"/>
  <c r="F12" i="16"/>
  <c r="E13" i="16"/>
  <c r="F13" i="16"/>
  <c r="E39" i="15"/>
  <c r="F39" i="15"/>
  <c r="E40" i="15"/>
  <c r="F40" i="15"/>
  <c r="E41" i="15"/>
  <c r="F41" i="15"/>
  <c r="E42" i="15"/>
  <c r="F42" i="15"/>
  <c r="E43" i="15"/>
  <c r="F43" i="15"/>
  <c r="E44" i="15"/>
  <c r="F44" i="15"/>
  <c r="E45" i="15"/>
  <c r="F45" i="15"/>
  <c r="E46" i="15"/>
  <c r="F46" i="15"/>
  <c r="E47" i="15"/>
  <c r="F47" i="15"/>
  <c r="E5" i="15"/>
  <c r="F5" i="15"/>
  <c r="E6" i="15"/>
  <c r="F6" i="15"/>
  <c r="E7" i="15"/>
  <c r="F7" i="15"/>
  <c r="E8" i="15"/>
  <c r="F8" i="15"/>
  <c r="E9" i="15"/>
  <c r="F9" i="15"/>
  <c r="E10" i="15"/>
  <c r="F10" i="15"/>
  <c r="E11" i="15"/>
  <c r="F11" i="15"/>
  <c r="E12" i="15"/>
  <c r="F12" i="15"/>
  <c r="E13" i="15"/>
  <c r="F13" i="15"/>
  <c r="F6" i="5"/>
  <c r="G6" i="5"/>
  <c r="H6" i="5"/>
  <c r="I6" i="5"/>
  <c r="F7" i="5"/>
  <c r="G7" i="5"/>
  <c r="H7" i="5"/>
  <c r="I7" i="5"/>
  <c r="F8" i="5"/>
  <c r="G8" i="5"/>
  <c r="H8" i="5"/>
  <c r="I8" i="5"/>
  <c r="F9" i="5"/>
  <c r="G9" i="5"/>
  <c r="H9" i="5"/>
  <c r="I9" i="5"/>
  <c r="F10" i="5"/>
  <c r="G10" i="5"/>
  <c r="H10" i="5"/>
  <c r="I10" i="5"/>
  <c r="F11" i="5"/>
  <c r="G11" i="5"/>
  <c r="H11" i="5"/>
  <c r="I11" i="5"/>
  <c r="F12" i="5"/>
  <c r="G12" i="5"/>
  <c r="H12" i="5"/>
  <c r="I12" i="5"/>
  <c r="F13" i="5"/>
  <c r="G13" i="5"/>
  <c r="H13" i="5"/>
  <c r="I13" i="5"/>
  <c r="F14" i="5"/>
  <c r="G14" i="5"/>
  <c r="H14" i="5"/>
  <c r="I14" i="5"/>
  <c r="E6" i="4"/>
  <c r="F6" i="4"/>
  <c r="E7" i="4"/>
  <c r="F7" i="4"/>
  <c r="E8" i="4"/>
  <c r="F8" i="4"/>
  <c r="E9" i="4"/>
  <c r="F9" i="4"/>
  <c r="E10" i="4"/>
  <c r="F10" i="4"/>
  <c r="E11" i="4"/>
  <c r="F11" i="4"/>
  <c r="E12" i="4"/>
  <c r="F12" i="4"/>
  <c r="E13" i="4"/>
  <c r="F13" i="4"/>
  <c r="E14" i="4"/>
  <c r="F14" i="4"/>
  <c r="G4" i="14"/>
  <c r="H4" i="14"/>
  <c r="G5" i="14"/>
  <c r="H5" i="14"/>
  <c r="G6" i="14"/>
  <c r="H6" i="14"/>
  <c r="G7" i="14"/>
  <c r="H7" i="14"/>
  <c r="G8" i="14"/>
  <c r="H8" i="14"/>
  <c r="G9" i="14"/>
  <c r="H9" i="14"/>
  <c r="G10" i="14"/>
  <c r="H10" i="14"/>
  <c r="G11" i="14"/>
  <c r="H11" i="14"/>
  <c r="G12" i="14"/>
  <c r="H12" i="14"/>
  <c r="R7" i="20"/>
  <c r="J7" i="20"/>
  <c r="C7" i="20"/>
  <c r="G4" i="13"/>
  <c r="H4" i="13"/>
  <c r="G5" i="13"/>
  <c r="H5" i="13"/>
  <c r="G6" i="13"/>
  <c r="H6" i="13"/>
  <c r="G7" i="13"/>
  <c r="H7" i="13"/>
  <c r="G8" i="13"/>
  <c r="H8" i="13"/>
  <c r="G9" i="13"/>
  <c r="H9" i="13"/>
  <c r="G10" i="13"/>
  <c r="H10" i="13"/>
  <c r="G11" i="13"/>
  <c r="H11" i="13"/>
  <c r="G12" i="13"/>
  <c r="H12" i="13"/>
  <c r="H54" i="12"/>
  <c r="I54" i="12"/>
  <c r="H55" i="12"/>
  <c r="I55" i="12"/>
  <c r="H56" i="12"/>
  <c r="I56" i="12"/>
  <c r="H57" i="12"/>
  <c r="I57" i="12"/>
  <c r="H58" i="12"/>
  <c r="I58" i="12"/>
  <c r="H59" i="12"/>
  <c r="I59" i="12"/>
  <c r="H60" i="12"/>
  <c r="I60" i="12"/>
  <c r="H61" i="12"/>
  <c r="I61" i="12"/>
  <c r="H62" i="12"/>
  <c r="I62" i="12"/>
  <c r="H12" i="12"/>
  <c r="I12" i="12"/>
  <c r="H13" i="12"/>
  <c r="I13" i="12"/>
  <c r="H14" i="12"/>
  <c r="I14" i="12"/>
  <c r="H15" i="12"/>
  <c r="I15" i="12"/>
  <c r="H16" i="12"/>
  <c r="I16" i="12"/>
  <c r="H17" i="12"/>
  <c r="I17" i="12"/>
  <c r="H18" i="12"/>
  <c r="I18" i="12"/>
  <c r="H19" i="12"/>
  <c r="I19" i="12"/>
  <c r="H20" i="12"/>
  <c r="I20" i="12"/>
  <c r="I4" i="3"/>
  <c r="J4" i="3"/>
  <c r="I5" i="3"/>
  <c r="J5" i="3"/>
  <c r="I6" i="3"/>
  <c r="J6" i="3"/>
  <c r="I7" i="3"/>
  <c r="J7" i="3"/>
  <c r="I8" i="3"/>
  <c r="J8" i="3"/>
  <c r="I9" i="3"/>
  <c r="J9" i="3"/>
  <c r="I10" i="3"/>
  <c r="J10" i="3"/>
  <c r="I11" i="3"/>
  <c r="J11" i="3"/>
  <c r="I12" i="3"/>
  <c r="J12" i="3"/>
  <c r="G4" i="2"/>
  <c r="H4" i="2"/>
  <c r="G5" i="2"/>
  <c r="H5" i="2"/>
  <c r="G6" i="2"/>
  <c r="H6" i="2"/>
  <c r="G7" i="2"/>
  <c r="H7" i="2"/>
  <c r="G8" i="2"/>
  <c r="H8" i="2"/>
  <c r="G9" i="2"/>
  <c r="H9" i="2"/>
  <c r="G10" i="2"/>
  <c r="H10" i="2"/>
  <c r="G11" i="2"/>
  <c r="H11" i="2"/>
  <c r="G12" i="2"/>
  <c r="H12" i="2"/>
  <c r="O4" i="1"/>
  <c r="P4" i="1"/>
  <c r="O5" i="1"/>
  <c r="P5" i="1"/>
  <c r="O6" i="1"/>
  <c r="P6" i="1"/>
  <c r="O7" i="1"/>
  <c r="P7" i="1"/>
  <c r="O8" i="1"/>
  <c r="P8" i="1"/>
  <c r="O9" i="1"/>
  <c r="P9" i="1"/>
  <c r="O10" i="1"/>
  <c r="P10" i="1"/>
  <c r="O11" i="1"/>
  <c r="P11" i="1"/>
  <c r="O12" i="1"/>
  <c r="P12" i="1"/>
  <c r="C29" i="16"/>
  <c r="C25" i="16"/>
  <c r="C29" i="15"/>
  <c r="C25" i="15"/>
  <c r="B29" i="9"/>
  <c r="B26" i="9"/>
  <c r="D24" i="14" l="1"/>
  <c r="C72" i="28" l="1"/>
  <c r="C71" i="28"/>
  <c r="C69" i="28"/>
  <c r="C68" i="28"/>
  <c r="C66" i="28"/>
  <c r="C65" i="28"/>
  <c r="Z52" i="28"/>
  <c r="O52" i="28"/>
  <c r="D52" i="28"/>
  <c r="X49" i="28"/>
  <c r="M49" i="28"/>
  <c r="C49" i="28"/>
  <c r="X48" i="28"/>
  <c r="M48" i="28"/>
  <c r="C48" i="28"/>
  <c r="AC44" i="28"/>
  <c r="Q44" i="28"/>
  <c r="F44" i="28"/>
  <c r="AD43" i="28"/>
  <c r="AD45" i="28" s="1"/>
  <c r="R43" i="28"/>
  <c r="R45" i="28" s="1"/>
  <c r="G43" i="28"/>
  <c r="G45" i="28" s="1"/>
  <c r="AC41" i="28"/>
  <c r="AC43" i="28" s="1"/>
  <c r="Q41" i="28"/>
  <c r="P41" i="28" s="1"/>
  <c r="F41" i="28"/>
  <c r="E41" i="28" s="1"/>
  <c r="E43" i="28" s="1"/>
  <c r="AB40" i="28"/>
  <c r="AB44" i="28" s="1"/>
  <c r="P40" i="28"/>
  <c r="O40" i="28" s="1"/>
  <c r="E40" i="28"/>
  <c r="E44" i="28" s="1"/>
  <c r="Z25" i="28"/>
  <c r="O25" i="28"/>
  <c r="D25" i="28"/>
  <c r="X22" i="28"/>
  <c r="M22" i="28"/>
  <c r="C22" i="28"/>
  <c r="X21" i="28"/>
  <c r="M21" i="28"/>
  <c r="C21" i="28"/>
  <c r="AD17" i="28"/>
  <c r="AC12" i="28" s="1"/>
  <c r="R17" i="28"/>
  <c r="Q12" i="28" s="1"/>
  <c r="G17" i="28"/>
  <c r="F12" i="28" s="1"/>
  <c r="AC16" i="28"/>
  <c r="Q16" i="28"/>
  <c r="F16" i="28"/>
  <c r="AB14" i="28"/>
  <c r="AA14" i="28" s="1"/>
  <c r="P14" i="28"/>
  <c r="P16" i="28" s="1"/>
  <c r="E14" i="28"/>
  <c r="E16" i="28" s="1"/>
  <c r="AC13" i="28"/>
  <c r="AC17" i="28" s="1"/>
  <c r="Q13" i="28"/>
  <c r="Q17" i="28" s="1"/>
  <c r="F13" i="28"/>
  <c r="E13" i="28" s="1"/>
  <c r="E17" i="28" s="1"/>
  <c r="AB13" i="28" l="1"/>
  <c r="AB17" i="28" s="1"/>
  <c r="P44" i="28"/>
  <c r="C50" i="28"/>
  <c r="M50" i="28"/>
  <c r="D40" i="28"/>
  <c r="D44" i="28" s="1"/>
  <c r="O14" i="28"/>
  <c r="O16" i="28" s="1"/>
  <c r="P13" i="28"/>
  <c r="O13" i="28" s="1"/>
  <c r="O17" i="28" s="1"/>
  <c r="F17" i="28"/>
  <c r="F18" i="28" s="1"/>
  <c r="P17" i="28"/>
  <c r="X23" i="28"/>
  <c r="D14" i="28"/>
  <c r="D16" i="28" s="1"/>
  <c r="C23" i="28"/>
  <c r="M23" i="28"/>
  <c r="AB41" i="28"/>
  <c r="Q18" i="28"/>
  <c r="AC18" i="28"/>
  <c r="O44" i="28"/>
  <c r="N40" i="28"/>
  <c r="P12" i="28"/>
  <c r="G18" i="28"/>
  <c r="Q43" i="28"/>
  <c r="F43" i="28"/>
  <c r="X50" i="28"/>
  <c r="AA40" i="28"/>
  <c r="R18" i="28"/>
  <c r="E12" i="28"/>
  <c r="AB16" i="28"/>
  <c r="E18" i="28"/>
  <c r="D12" i="28"/>
  <c r="D18" i="28" s="1"/>
  <c r="O41" i="28"/>
  <c r="O43" i="28" s="1"/>
  <c r="P43" i="28"/>
  <c r="AC45" i="28"/>
  <c r="AB39" i="28"/>
  <c r="AB12" i="28"/>
  <c r="Z14" i="28"/>
  <c r="AA16" i="28"/>
  <c r="AD18" i="28"/>
  <c r="AA13" i="28" l="1"/>
  <c r="P18" i="28"/>
  <c r="N14" i="28"/>
  <c r="N16" i="28" s="1"/>
  <c r="E39" i="28"/>
  <c r="E45" i="28" s="1"/>
  <c r="F45" i="28"/>
  <c r="O12" i="28"/>
  <c r="N12" i="28" s="1"/>
  <c r="D26" i="28"/>
  <c r="AB43" i="28"/>
  <c r="AA39" i="28" s="1"/>
  <c r="AA41" i="28"/>
  <c r="P39" i="28"/>
  <c r="O39" i="28" s="1"/>
  <c r="O45" i="28" s="1"/>
  <c r="Q45" i="28"/>
  <c r="N44" i="28"/>
  <c r="M40" i="28"/>
  <c r="AA17" i="28"/>
  <c r="Z13" i="28"/>
  <c r="Z17" i="28" s="1"/>
  <c r="AA44" i="28"/>
  <c r="Z40" i="28"/>
  <c r="Y14" i="28"/>
  <c r="Y16" i="28" s="1"/>
  <c r="Z16" i="28"/>
  <c r="AA12" i="28"/>
  <c r="AB18" i="28"/>
  <c r="N18" i="28" l="1"/>
  <c r="N39" i="28"/>
  <c r="AB45" i="28"/>
  <c r="D39" i="28"/>
  <c r="D45" i="28" s="1"/>
  <c r="D53" i="28" s="1"/>
  <c r="O18" i="28"/>
  <c r="P45" i="28"/>
  <c r="AA43" i="28"/>
  <c r="Z41" i="28"/>
  <c r="Z43" i="28" s="1"/>
  <c r="Z44" i="28"/>
  <c r="Y40" i="28"/>
  <c r="Y44" i="28" s="1"/>
  <c r="Z39" i="28"/>
  <c r="AA45" i="28"/>
  <c r="Z12" i="28"/>
  <c r="AA18" i="28"/>
  <c r="M39" i="28"/>
  <c r="N45" i="28"/>
  <c r="O26" i="28" l="1"/>
  <c r="O53" i="28"/>
  <c r="Y12" i="28"/>
  <c r="Y18" i="28" s="1"/>
  <c r="Z18" i="28"/>
  <c r="Y39" i="28"/>
  <c r="Y45" i="28" s="1"/>
  <c r="Z45" i="28"/>
  <c r="Z53" i="28" l="1"/>
  <c r="Z26" i="28"/>
  <c r="J46" i="27" l="1"/>
  <c r="I46" i="27"/>
  <c r="H46" i="27"/>
  <c r="G46" i="27"/>
  <c r="G4" i="27"/>
  <c r="J4" i="27"/>
  <c r="I4" i="27"/>
  <c r="H4" i="27"/>
  <c r="C41" i="27"/>
  <c r="D41" i="27"/>
  <c r="C37" i="27"/>
  <c r="D37" i="27"/>
  <c r="C33" i="27"/>
  <c r="D33" i="27"/>
  <c r="C29" i="27"/>
  <c r="D29" i="27"/>
  <c r="B84" i="27" l="1"/>
  <c r="B80" i="27"/>
  <c r="B76" i="27"/>
  <c r="B72" i="27"/>
  <c r="B41" i="27"/>
  <c r="B37" i="27"/>
  <c r="B33" i="27"/>
  <c r="B29" i="27"/>
  <c r="F5" i="26"/>
  <c r="G5" i="26"/>
  <c r="G4" i="26"/>
  <c r="F4" i="26"/>
  <c r="G3" i="26"/>
  <c r="F3" i="26"/>
  <c r="B37" i="26"/>
  <c r="B36" i="26"/>
  <c r="B35" i="26"/>
  <c r="B34" i="26"/>
  <c r="B30" i="26"/>
  <c r="B29" i="26"/>
  <c r="B28" i="26"/>
  <c r="B27" i="26"/>
  <c r="B23" i="26"/>
  <c r="B22" i="26"/>
  <c r="B21" i="26"/>
  <c r="B20" i="26"/>
  <c r="B19" i="26"/>
  <c r="B33" i="26"/>
  <c r="B26" i="26"/>
  <c r="I3" i="25" l="1"/>
  <c r="H3" i="25"/>
  <c r="G3" i="25"/>
  <c r="F3" i="25"/>
  <c r="C32" i="25"/>
  <c r="B32" i="25"/>
  <c r="C28" i="25"/>
  <c r="B28" i="25"/>
  <c r="C24" i="25"/>
  <c r="B24" i="25"/>
  <c r="C20" i="25"/>
  <c r="B20" i="25"/>
  <c r="B98" i="10"/>
  <c r="B95" i="10"/>
  <c r="B92" i="10"/>
  <c r="H89" i="10"/>
  <c r="G89" i="10"/>
  <c r="F89" i="10"/>
  <c r="H88" i="10"/>
  <c r="G88" i="10"/>
  <c r="F88" i="10"/>
  <c r="H87" i="10"/>
  <c r="G87" i="10"/>
  <c r="F87" i="10"/>
  <c r="H86" i="10"/>
  <c r="G86" i="10"/>
  <c r="F86" i="10"/>
  <c r="H85" i="10"/>
  <c r="G85" i="10"/>
  <c r="F85" i="10"/>
  <c r="H84" i="10"/>
  <c r="G84" i="10"/>
  <c r="F84" i="10"/>
  <c r="H83" i="10"/>
  <c r="G83" i="10"/>
  <c r="F83" i="10"/>
  <c r="H82" i="10"/>
  <c r="G82" i="10"/>
  <c r="F82" i="10"/>
  <c r="H81" i="10"/>
  <c r="G81" i="10"/>
  <c r="F81" i="10"/>
  <c r="H80" i="10"/>
  <c r="G80" i="10"/>
  <c r="F80" i="10"/>
  <c r="H74" i="10"/>
  <c r="G74" i="10"/>
  <c r="F74" i="10"/>
  <c r="H73" i="10"/>
  <c r="G73" i="10"/>
  <c r="F73" i="10"/>
  <c r="H72" i="10"/>
  <c r="G72" i="10"/>
  <c r="F72" i="10"/>
  <c r="H71" i="10"/>
  <c r="G71" i="10"/>
  <c r="F71" i="10"/>
  <c r="H70" i="10"/>
  <c r="G70" i="10"/>
  <c r="F70" i="10"/>
  <c r="H69" i="10"/>
  <c r="G69" i="10"/>
  <c r="F69" i="10"/>
  <c r="H68" i="10"/>
  <c r="G68" i="10"/>
  <c r="F68" i="10"/>
  <c r="H67" i="10"/>
  <c r="G67" i="10"/>
  <c r="F67" i="10"/>
  <c r="H66" i="10"/>
  <c r="G66" i="10"/>
  <c r="F66" i="10"/>
  <c r="H65" i="10"/>
  <c r="G65" i="10"/>
  <c r="F65" i="10"/>
  <c r="H59" i="10"/>
  <c r="G59" i="10"/>
  <c r="F59" i="10"/>
  <c r="H58" i="10"/>
  <c r="G58" i="10"/>
  <c r="F58" i="10"/>
  <c r="H57" i="10"/>
  <c r="G57" i="10"/>
  <c r="F57" i="10"/>
  <c r="H56" i="10"/>
  <c r="G56" i="10"/>
  <c r="F56" i="10"/>
  <c r="H55" i="10"/>
  <c r="G55" i="10"/>
  <c r="F55" i="10"/>
  <c r="H54" i="10"/>
  <c r="G54" i="10"/>
  <c r="F54" i="10"/>
  <c r="H53" i="10"/>
  <c r="G53" i="10"/>
  <c r="F53" i="10"/>
  <c r="H52" i="10"/>
  <c r="G52" i="10"/>
  <c r="F52" i="10"/>
  <c r="H51" i="10"/>
  <c r="G51" i="10"/>
  <c r="F51" i="10"/>
  <c r="H50" i="10"/>
  <c r="G50" i="10"/>
  <c r="F50" i="10"/>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35" i="10"/>
  <c r="G35" i="10"/>
  <c r="F35"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E5" i="22"/>
  <c r="F5" i="22"/>
  <c r="E6" i="22"/>
  <c r="F6" i="22"/>
  <c r="E7" i="22"/>
  <c r="F7" i="22"/>
  <c r="E8" i="22"/>
  <c r="F8" i="22"/>
  <c r="E9" i="22"/>
  <c r="F9" i="22"/>
  <c r="E10" i="22"/>
  <c r="F10" i="22"/>
  <c r="E11" i="22"/>
  <c r="F11" i="22"/>
  <c r="E12" i="22"/>
  <c r="F12" i="22"/>
  <c r="E13" i="22"/>
  <c r="F13" i="22"/>
  <c r="E14" i="22"/>
  <c r="F14" i="22"/>
  <c r="E20" i="22"/>
  <c r="F20" i="22"/>
  <c r="E21" i="22"/>
  <c r="F21" i="22"/>
  <c r="E22" i="22"/>
  <c r="F22" i="22"/>
  <c r="E23" i="22"/>
  <c r="F23" i="22"/>
  <c r="E24" i="22"/>
  <c r="F24" i="22"/>
  <c r="E25" i="22"/>
  <c r="F25" i="22"/>
  <c r="E26" i="22"/>
  <c r="F26" i="22"/>
  <c r="E27" i="22"/>
  <c r="F27" i="22"/>
  <c r="E28" i="22"/>
  <c r="F28" i="22"/>
  <c r="E29" i="22"/>
  <c r="F29" i="22"/>
  <c r="E35" i="22"/>
  <c r="F35" i="22"/>
  <c r="E36" i="22"/>
  <c r="F36" i="22"/>
  <c r="E37" i="22"/>
  <c r="F37" i="22"/>
  <c r="E38" i="22"/>
  <c r="F38" i="22"/>
  <c r="E39" i="22"/>
  <c r="F39" i="22"/>
  <c r="E40" i="22"/>
  <c r="F40" i="22"/>
  <c r="E41" i="22"/>
  <c r="F41" i="22"/>
  <c r="E42" i="22"/>
  <c r="F42" i="22"/>
  <c r="E43" i="22"/>
  <c r="F43" i="22"/>
  <c r="E44" i="22"/>
  <c r="F44" i="22"/>
  <c r="B47" i="22"/>
  <c r="B50" i="22"/>
  <c r="B53" i="22"/>
  <c r="L32" i="1"/>
  <c r="J32" i="1"/>
  <c r="L28" i="1"/>
  <c r="J28" i="1"/>
  <c r="L24" i="1"/>
  <c r="J24" i="1"/>
  <c r="L20" i="1"/>
  <c r="J20" i="1"/>
  <c r="P3" i="1"/>
  <c r="O3" i="1"/>
  <c r="D21" i="3" l="1"/>
  <c r="E25" i="3"/>
  <c r="C29" i="3"/>
  <c r="C21" i="3"/>
  <c r="L74" i="17"/>
  <c r="N74" i="17"/>
  <c r="M74" i="17"/>
  <c r="O73" i="17"/>
  <c r="M73" i="17"/>
  <c r="L73" i="17"/>
  <c r="O72" i="17"/>
  <c r="N72" i="17"/>
  <c r="L72" i="17"/>
  <c r="O71" i="17"/>
  <c r="N71" i="17"/>
  <c r="M71" i="17"/>
  <c r="K81" i="17"/>
  <c r="H81" i="17"/>
  <c r="E81" i="17"/>
  <c r="B81" i="17"/>
  <c r="J74" i="17"/>
  <c r="J73" i="17"/>
  <c r="J72" i="17"/>
  <c r="J71" i="17"/>
  <c r="L58" i="17"/>
  <c r="M58" i="17"/>
  <c r="N58" i="17"/>
  <c r="L57" i="17"/>
  <c r="M57" i="17"/>
  <c r="O57" i="17"/>
  <c r="O56" i="17"/>
  <c r="N56" i="17"/>
  <c r="L56" i="17"/>
  <c r="O55" i="17"/>
  <c r="N55" i="17"/>
  <c r="M55" i="17"/>
  <c r="K65" i="17"/>
  <c r="H65" i="17"/>
  <c r="E65" i="17"/>
  <c r="B65" i="17"/>
  <c r="J58" i="17"/>
  <c r="J57" i="17"/>
  <c r="J56" i="17"/>
  <c r="J55" i="17"/>
  <c r="H63" i="12"/>
  <c r="E7" i="18"/>
  <c r="B28" i="2"/>
  <c r="B28" i="23"/>
  <c r="B25" i="23"/>
  <c r="B22" i="23"/>
  <c r="B28" i="11"/>
  <c r="B25" i="11"/>
  <c r="B22" i="11"/>
  <c r="J7" i="23"/>
  <c r="J8" i="23"/>
  <c r="J9" i="23"/>
  <c r="J10" i="23"/>
  <c r="J11" i="23"/>
  <c r="J12" i="23"/>
  <c r="J13" i="23"/>
  <c r="J14" i="23"/>
  <c r="J15" i="23"/>
  <c r="J6" i="23"/>
  <c r="I7" i="23"/>
  <c r="I8" i="23"/>
  <c r="I9" i="23"/>
  <c r="I10" i="23"/>
  <c r="I11" i="23"/>
  <c r="I12" i="23"/>
  <c r="I13" i="23"/>
  <c r="I14" i="23"/>
  <c r="I15" i="23"/>
  <c r="I6" i="23"/>
  <c r="H6" i="23"/>
  <c r="H7" i="23"/>
  <c r="H8" i="23"/>
  <c r="H9" i="23"/>
  <c r="H10" i="23"/>
  <c r="H11" i="23"/>
  <c r="H12" i="23"/>
  <c r="H13" i="23"/>
  <c r="H14" i="23"/>
  <c r="H15" i="23"/>
  <c r="G15" i="23"/>
  <c r="G14" i="23"/>
  <c r="G13" i="23"/>
  <c r="G12" i="23"/>
  <c r="G11" i="23"/>
  <c r="G10" i="23"/>
  <c r="G9" i="23"/>
  <c r="G8" i="23"/>
  <c r="G7" i="23"/>
  <c r="G6" i="23"/>
  <c r="C45" i="21" l="1"/>
  <c r="C44" i="21"/>
  <c r="C42" i="21"/>
  <c r="C41" i="21"/>
  <c r="C39" i="21"/>
  <c r="C38" i="21"/>
  <c r="C34" i="21"/>
  <c r="C33" i="21" s="1"/>
  <c r="C31" i="21"/>
  <c r="C30" i="21" s="1"/>
  <c r="C28" i="21"/>
  <c r="C27" i="21" s="1"/>
  <c r="V15" i="21"/>
  <c r="K15" i="21"/>
  <c r="B15" i="21"/>
  <c r="W11" i="21"/>
  <c r="L11" i="21"/>
  <c r="C11" i="21"/>
  <c r="W10" i="21"/>
  <c r="L10" i="21"/>
  <c r="C10" i="21"/>
  <c r="Y6" i="21"/>
  <c r="Z5" i="21"/>
  <c r="X5" i="21"/>
  <c r="M5" i="21"/>
  <c r="Y4" i="21"/>
  <c r="X4" i="21"/>
  <c r="W4" i="21"/>
  <c r="N4" i="21"/>
  <c r="M4" i="21"/>
  <c r="L4" i="21"/>
  <c r="D4" i="21"/>
  <c r="C4" i="21"/>
  <c r="AG3" i="21"/>
  <c r="AD3" i="21"/>
  <c r="T3" i="21"/>
  <c r="R3" i="21"/>
  <c r="H3" i="21"/>
  <c r="C32" i="20"/>
  <c r="C31" i="20"/>
  <c r="C29" i="20"/>
  <c r="C28" i="20"/>
  <c r="C26" i="20"/>
  <c r="C25" i="20"/>
  <c r="S14" i="20"/>
  <c r="K14" i="20"/>
  <c r="C14" i="20"/>
  <c r="R11" i="20"/>
  <c r="J11" i="20"/>
  <c r="C11" i="20"/>
  <c r="R10" i="20"/>
  <c r="J10" i="20"/>
  <c r="C10" i="20"/>
  <c r="V7" i="20"/>
  <c r="M7" i="20"/>
  <c r="E7" i="20"/>
  <c r="U5" i="20"/>
  <c r="U7" i="20" s="1"/>
  <c r="L5" i="20"/>
  <c r="L7" i="20" s="1"/>
  <c r="D5" i="20"/>
  <c r="W12" i="21" l="1"/>
  <c r="N5" i="21"/>
  <c r="N6" i="21" s="1"/>
  <c r="S3" i="21"/>
  <c r="L13" i="21"/>
  <c r="Y5" i="21"/>
  <c r="N12" i="21"/>
  <c r="W13" i="21"/>
  <c r="V16" i="21" s="1"/>
  <c r="R12" i="20"/>
  <c r="I3" i="21"/>
  <c r="C13" i="21"/>
  <c r="D5" i="21"/>
  <c r="E12" i="21"/>
  <c r="C12" i="20"/>
  <c r="AF3" i="21"/>
  <c r="Z7" i="21"/>
  <c r="Z6" i="21"/>
  <c r="AE3" i="21"/>
  <c r="C12" i="21"/>
  <c r="L12" i="21"/>
  <c r="D7" i="20"/>
  <c r="T5" i="20"/>
  <c r="J12" i="20"/>
  <c r="K5" i="20"/>
  <c r="C27" i="19"/>
  <c r="C26" i="19"/>
  <c r="C33" i="19"/>
  <c r="C32" i="19"/>
  <c r="C30" i="19"/>
  <c r="C29" i="19"/>
  <c r="P15" i="19"/>
  <c r="I15" i="19"/>
  <c r="C15" i="19"/>
  <c r="P12" i="19"/>
  <c r="I12" i="19"/>
  <c r="C12" i="19"/>
  <c r="P11" i="19"/>
  <c r="I11" i="19"/>
  <c r="I13" i="19" s="1"/>
  <c r="C11" i="19"/>
  <c r="C13" i="19" s="1"/>
  <c r="T8" i="19"/>
  <c r="L8" i="19"/>
  <c r="E8" i="19"/>
  <c r="S5" i="19"/>
  <c r="S8" i="19" s="1"/>
  <c r="R5" i="19"/>
  <c r="Q5" i="19" s="1"/>
  <c r="Q8" i="19" s="1"/>
  <c r="K5" i="19"/>
  <c r="J5" i="19" s="1"/>
  <c r="J8" i="19" s="1"/>
  <c r="D5" i="19"/>
  <c r="D8" i="19" s="1"/>
  <c r="C16" i="19" s="1"/>
  <c r="I52" i="18"/>
  <c r="I51" i="18"/>
  <c r="I50" i="18"/>
  <c r="C49" i="18"/>
  <c r="I48" i="18"/>
  <c r="C48" i="18"/>
  <c r="I47" i="18"/>
  <c r="I46" i="18"/>
  <c r="C46" i="18"/>
  <c r="C45" i="18"/>
  <c r="I44" i="18"/>
  <c r="I43" i="18"/>
  <c r="C43" i="18"/>
  <c r="I42" i="18"/>
  <c r="C42" i="18"/>
  <c r="P31" i="18"/>
  <c r="I31" i="18"/>
  <c r="C31" i="18"/>
  <c r="P28" i="18"/>
  <c r="I28" i="18"/>
  <c r="C28" i="18"/>
  <c r="P27" i="18"/>
  <c r="I27" i="18"/>
  <c r="C27" i="18"/>
  <c r="P26" i="18"/>
  <c r="I26" i="18"/>
  <c r="I29" i="18" s="1"/>
  <c r="C26" i="18"/>
  <c r="T23" i="18"/>
  <c r="L23" i="18"/>
  <c r="E23" i="18"/>
  <c r="S19" i="18"/>
  <c r="S23" i="18" s="1"/>
  <c r="R19" i="18"/>
  <c r="R23" i="18" s="1"/>
  <c r="K19" i="18"/>
  <c r="K23" i="18" s="1"/>
  <c r="J19" i="18"/>
  <c r="J23" i="18" s="1"/>
  <c r="D19" i="18"/>
  <c r="P14" i="18"/>
  <c r="I14" i="18"/>
  <c r="C14" i="18"/>
  <c r="P11" i="18"/>
  <c r="I11" i="18"/>
  <c r="C11" i="18"/>
  <c r="P10" i="18"/>
  <c r="I10" i="18"/>
  <c r="C10" i="18"/>
  <c r="T7" i="18"/>
  <c r="L7" i="18"/>
  <c r="S4" i="18"/>
  <c r="S7" i="18" s="1"/>
  <c r="K4" i="18"/>
  <c r="K7" i="18" s="1"/>
  <c r="D4" i="18"/>
  <c r="C7" i="18" s="1"/>
  <c r="P29" i="18" l="1"/>
  <c r="K16" i="21"/>
  <c r="B16" i="21"/>
  <c r="Y12" i="21"/>
  <c r="E26" i="19"/>
  <c r="C12" i="18"/>
  <c r="C15" i="20"/>
  <c r="E32" i="19"/>
  <c r="E29" i="19"/>
  <c r="T7" i="20"/>
  <c r="S5" i="20"/>
  <c r="K7" i="20"/>
  <c r="K15" i="20"/>
  <c r="P13" i="19"/>
  <c r="K8" i="19"/>
  <c r="I16" i="19" s="1"/>
  <c r="R8" i="19"/>
  <c r="P16" i="19" s="1"/>
  <c r="I23" i="18"/>
  <c r="I32" i="18" s="1"/>
  <c r="I12" i="18"/>
  <c r="R4" i="18"/>
  <c r="Q4" i="18" s="1"/>
  <c r="P12" i="18"/>
  <c r="C29" i="18"/>
  <c r="D7" i="18"/>
  <c r="C15" i="18" s="1"/>
  <c r="Q19" i="18"/>
  <c r="C23" i="18"/>
  <c r="J4" i="18"/>
  <c r="D23" i="18"/>
  <c r="R7" i="18" l="1"/>
  <c r="Q7" i="18"/>
  <c r="P7" i="18"/>
  <c r="S7" i="20"/>
  <c r="C32" i="18"/>
  <c r="Q23" i="18"/>
  <c r="P23" i="18"/>
  <c r="I7" i="18"/>
  <c r="J7" i="18"/>
  <c r="P15" i="18"/>
  <c r="P32" i="18" l="1"/>
  <c r="S15" i="20"/>
  <c r="I15" i="18"/>
  <c r="K49" i="17" l="1"/>
  <c r="K32" i="17"/>
  <c r="K16" i="17"/>
  <c r="H49" i="17"/>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H4" i="9"/>
  <c r="I4" i="9"/>
  <c r="B16" i="17"/>
  <c r="C33" i="15" l="1"/>
  <c r="C33" i="16"/>
  <c r="B33" i="16"/>
  <c r="B29" i="16"/>
  <c r="B67" i="16"/>
  <c r="B63" i="16"/>
  <c r="B33" i="15"/>
  <c r="B29" i="15"/>
  <c r="B63" i="15"/>
  <c r="B67" i="15"/>
  <c r="N6" i="11"/>
  <c r="M6" i="11"/>
  <c r="T7" i="11"/>
  <c r="T8" i="11"/>
  <c r="T9" i="11"/>
  <c r="T10" i="11"/>
  <c r="T11" i="11"/>
  <c r="T12" i="11"/>
  <c r="T13" i="11"/>
  <c r="T14" i="11"/>
  <c r="T15" i="11"/>
  <c r="L7" i="11"/>
  <c r="L8" i="11"/>
  <c r="L9" i="11"/>
  <c r="L10" i="11"/>
  <c r="L11" i="11"/>
  <c r="L12" i="11"/>
  <c r="L13" i="11"/>
  <c r="L14" i="11"/>
  <c r="L15" i="11"/>
  <c r="L6" i="11"/>
  <c r="T6" i="11"/>
  <c r="S6" i="11"/>
  <c r="I5" i="9" l="1"/>
  <c r="I6" i="9"/>
  <c r="I7" i="9"/>
  <c r="I8" i="9"/>
  <c r="I9" i="9"/>
  <c r="I10" i="9"/>
  <c r="I11" i="9"/>
  <c r="I12" i="9"/>
  <c r="I13" i="9"/>
  <c r="J4" i="9"/>
  <c r="E45" i="5"/>
  <c r="B45" i="5"/>
  <c r="D39" i="4"/>
  <c r="B39" i="4"/>
  <c r="D20" i="14"/>
  <c r="D36" i="13"/>
  <c r="D32" i="13"/>
  <c r="D28" i="13"/>
  <c r="D24" i="13"/>
  <c r="D20" i="13"/>
  <c r="B36" i="13"/>
  <c r="B32" i="13"/>
  <c r="F83" i="12"/>
  <c r="B83" i="12"/>
  <c r="C83" i="12"/>
  <c r="F41" i="12"/>
  <c r="D41" i="12"/>
  <c r="C41" i="12"/>
  <c r="F37" i="12"/>
  <c r="D37" i="12"/>
  <c r="C37" i="12"/>
  <c r="F33" i="3"/>
  <c r="D33" i="3"/>
  <c r="B33" i="3"/>
  <c r="E33" i="3"/>
  <c r="C33" i="3"/>
  <c r="D32" i="2" l="1"/>
  <c r="B32" i="2"/>
  <c r="D32" i="1"/>
  <c r="B32" i="1"/>
  <c r="F32" i="2" l="1"/>
  <c r="F38" i="16"/>
  <c r="E38" i="16"/>
  <c r="F4" i="16"/>
  <c r="E4" i="16"/>
  <c r="B59" i="16"/>
  <c r="B55" i="16"/>
  <c r="B25" i="16"/>
  <c r="C21" i="16"/>
  <c r="B21" i="16"/>
  <c r="F38" i="15"/>
  <c r="E38" i="15"/>
  <c r="B59" i="15"/>
  <c r="B55" i="15"/>
  <c r="F4" i="15"/>
  <c r="E4" i="15"/>
  <c r="B25" i="15"/>
  <c r="C21" i="15"/>
  <c r="B21" i="15"/>
  <c r="Q7" i="11"/>
  <c r="R7" i="11"/>
  <c r="S7" i="11"/>
  <c r="Q8" i="11"/>
  <c r="R8" i="11"/>
  <c r="S8" i="11"/>
  <c r="Q9" i="11"/>
  <c r="R9" i="11"/>
  <c r="S9" i="11"/>
  <c r="Q10" i="11"/>
  <c r="R10" i="11"/>
  <c r="S10" i="11"/>
  <c r="Q11" i="11"/>
  <c r="R11" i="11"/>
  <c r="S11" i="11"/>
  <c r="Q12" i="11"/>
  <c r="R12" i="11"/>
  <c r="S12" i="11"/>
  <c r="Q13" i="11"/>
  <c r="R13" i="11"/>
  <c r="S13" i="11"/>
  <c r="Q14" i="11"/>
  <c r="R14" i="11"/>
  <c r="S14" i="11"/>
  <c r="Q15" i="11"/>
  <c r="R15" i="11"/>
  <c r="S15" i="11"/>
  <c r="M7" i="11"/>
  <c r="N7" i="11"/>
  <c r="O7" i="11"/>
  <c r="M8" i="11"/>
  <c r="N8" i="11"/>
  <c r="O8" i="11"/>
  <c r="M9" i="11"/>
  <c r="N9" i="11"/>
  <c r="O9" i="11"/>
  <c r="M10" i="11"/>
  <c r="N10" i="11"/>
  <c r="O10" i="11"/>
  <c r="M11" i="11"/>
  <c r="N11" i="11"/>
  <c r="O11" i="11"/>
  <c r="M12" i="11"/>
  <c r="N12" i="11"/>
  <c r="O12" i="11"/>
  <c r="M13" i="11"/>
  <c r="N13" i="11"/>
  <c r="O13" i="11"/>
  <c r="M14" i="11"/>
  <c r="N14" i="11"/>
  <c r="O14" i="11"/>
  <c r="M15" i="11"/>
  <c r="N15" i="11"/>
  <c r="O15" i="11"/>
  <c r="R6" i="11"/>
  <c r="J5" i="9"/>
  <c r="J6" i="9"/>
  <c r="J7" i="9"/>
  <c r="J8" i="9"/>
  <c r="J9" i="9"/>
  <c r="J10" i="9"/>
  <c r="J11" i="9"/>
  <c r="J12" i="9"/>
  <c r="J13" i="9"/>
  <c r="K4" i="9"/>
  <c r="E41" i="5" l="1"/>
  <c r="B41" i="5"/>
  <c r="E37" i="5"/>
  <c r="B37" i="5"/>
  <c r="D35" i="4"/>
  <c r="B35" i="4"/>
  <c r="B24" i="14"/>
  <c r="B28" i="13"/>
  <c r="B24" i="13"/>
  <c r="F79" i="12"/>
  <c r="B79" i="12"/>
  <c r="C79" i="12"/>
  <c r="F29" i="3"/>
  <c r="D29" i="3"/>
  <c r="B29" i="3"/>
  <c r="E29" i="3"/>
  <c r="D28" i="2"/>
  <c r="F28" i="2" s="1"/>
  <c r="D28" i="1"/>
  <c r="B28" i="1"/>
  <c r="H3" i="14" l="1"/>
  <c r="G3" i="14"/>
  <c r="B20" i="14"/>
  <c r="B20" i="13"/>
  <c r="H3" i="13"/>
  <c r="G3" i="13"/>
  <c r="I53" i="12"/>
  <c r="H53" i="12"/>
  <c r="F75" i="12"/>
  <c r="B75" i="12"/>
  <c r="F33" i="12"/>
  <c r="D33" i="12"/>
  <c r="C75" i="12"/>
  <c r="F71" i="12"/>
  <c r="B71" i="12"/>
  <c r="C71" i="12"/>
  <c r="I11" i="12"/>
  <c r="H11" i="12"/>
  <c r="C33" i="12"/>
  <c r="C29" i="12"/>
  <c r="F29" i="12"/>
  <c r="D29" i="12"/>
  <c r="Q6" i="11"/>
  <c r="O6" i="11"/>
  <c r="P6" i="11"/>
  <c r="P15" i="11"/>
  <c r="P14" i="11"/>
  <c r="P13" i="11"/>
  <c r="P12" i="11"/>
  <c r="P11" i="11"/>
  <c r="P10" i="11"/>
  <c r="P9" i="11"/>
  <c r="P8" i="11"/>
  <c r="P7" i="11"/>
  <c r="B23" i="9"/>
  <c r="K5" i="9"/>
  <c r="L5" i="9"/>
  <c r="K6" i="9"/>
  <c r="L6" i="9"/>
  <c r="K7" i="9"/>
  <c r="L7" i="9"/>
  <c r="K8" i="9"/>
  <c r="L8" i="9"/>
  <c r="K9" i="9"/>
  <c r="L9" i="9"/>
  <c r="K10" i="9"/>
  <c r="L10" i="9"/>
  <c r="K11" i="9"/>
  <c r="L11" i="9"/>
  <c r="K12" i="9"/>
  <c r="L12" i="9"/>
  <c r="K13" i="9"/>
  <c r="L13" i="9"/>
  <c r="L4" i="9"/>
  <c r="H5" i="9"/>
  <c r="H6" i="9"/>
  <c r="H7" i="9"/>
  <c r="H8" i="9"/>
  <c r="H9" i="9"/>
  <c r="H10" i="9"/>
  <c r="H11" i="9"/>
  <c r="H12" i="9"/>
  <c r="H13" i="9"/>
  <c r="I5" i="5"/>
  <c r="H5" i="5"/>
  <c r="E33" i="5"/>
  <c r="B33" i="5"/>
  <c r="I15" i="5"/>
  <c r="G5" i="5"/>
  <c r="F5" i="5"/>
  <c r="D31" i="4"/>
  <c r="B31" i="4"/>
  <c r="D27" i="4"/>
  <c r="B27" i="4"/>
  <c r="F5" i="4"/>
  <c r="E5" i="4"/>
  <c r="F25" i="3"/>
  <c r="D25" i="3"/>
  <c r="B25" i="3"/>
  <c r="F21" i="3"/>
  <c r="B21" i="3"/>
  <c r="C25" i="3"/>
  <c r="E21" i="3"/>
  <c r="J3" i="3"/>
  <c r="I3" i="3"/>
  <c r="D24" i="2"/>
  <c r="B24" i="2"/>
  <c r="D20" i="2"/>
  <c r="B20" i="2"/>
  <c r="H3" i="2"/>
  <c r="G3" i="2"/>
  <c r="D24" i="1"/>
  <c r="B24" i="1"/>
  <c r="D20" i="1"/>
  <c r="B20" i="1"/>
  <c r="H12" i="1"/>
  <c r="G12" i="1"/>
  <c r="H11" i="1"/>
  <c r="G11" i="1"/>
  <c r="H10" i="1"/>
  <c r="G10" i="1"/>
  <c r="H9" i="1"/>
  <c r="G9" i="1"/>
  <c r="H8" i="1"/>
  <c r="G8" i="1"/>
  <c r="H7" i="1"/>
  <c r="G7" i="1"/>
  <c r="H6" i="1"/>
  <c r="G6" i="1"/>
  <c r="H5" i="1"/>
  <c r="G5" i="1"/>
  <c r="H4" i="1"/>
  <c r="G4" i="1"/>
  <c r="H3" i="1"/>
  <c r="G3" i="1"/>
  <c r="F24" i="2" l="1"/>
  <c r="F20" i="2"/>
</calcChain>
</file>

<file path=xl/sharedStrings.xml><?xml version="1.0" encoding="utf-8"?>
<sst xmlns="http://schemas.openxmlformats.org/spreadsheetml/2006/main" count="1247" uniqueCount="288">
  <si>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</si>
  <si>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</si>
  <si>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</si>
  <si>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</si>
  <si>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</si>
  <si>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</si>
  <si>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</si>
  <si>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</si>
  <si>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</si>
  <si>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</si>
  <si>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</si>
  <si>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</si>
  <si>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</si>
  <si>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</si>
  <si>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</si>
  <si>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</si>
  <si>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</si>
  <si>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</si>
  <si>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</si>
  <si>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</si>
  <si>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</si>
  <si>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</si>
  <si>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</si>
  <si>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</si>
  <si>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</si>
  <si>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</si>
  <si>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</si>
  <si>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</si>
  <si>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</si>
  <si>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</si>
  <si>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</si>
  <si>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</si>
  <si>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</si>
  <si>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</si>
  <si>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</si>
  <si>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</si>
  <si>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</si>
  <si>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</si>
  <si>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</si>
  <si>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</si>
  <si>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</si>
  <si>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</si>
  <si>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</si>
  <si>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</si>
  <si>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</si>
  <si>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</si>
  <si>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</si>
  <si>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</si>
  <si>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</si>
  <si>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</si>
  <si>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</si>
  <si>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</si>
  <si>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</si>
  <si>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</si>
  <si>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</si>
  <si>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</si>
  <si>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</si>
  <si>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</si>
  <si>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</si>
  <si>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</si>
  <si>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</si>
  <si>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</si>
  <si>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</si>
  <si>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</si>
  <si>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</si>
  <si>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</si>
  <si>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</si>
  <si>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</si>
  <si>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</si>
  <si>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</si>
  <si>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</si>
  <si>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</si>
  <si>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</si>
  <si>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</si>
  <si>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</si>
  <si>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</si>
  <si>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</si>
  <si>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</si>
  <si>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</si>
  <si>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</si>
  <si>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</si>
  <si>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</si>
  <si>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</si>
  <si>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</si>
  <si>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</si>
  <si>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</si>
  <si>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</si>
  <si>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Számok generálása 500-ig:</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</si>
  <si>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</si>
  <si>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</si>
  <si>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</si>
  <si>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</si>
  <si>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</si>
  <si>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</si>
  <si>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</si>
  <si>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</si>
  <si>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</si>
  <si>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</si>
  <si>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</si>
  <si>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</si>
  <si>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</si>
  <si>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</si>
  <si>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</si>
  <si>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Számok generálása 10 000-ig:</t>
  </si>
  <si>
    <t xml:space="preserve">Ezres (E) </t>
  </si>
  <si>
    <t>Ide írjuk be a ezres százas helyi értékét</t>
  </si>
  <si>
    <t>Ezres számszomszédok</t>
  </si>
  <si>
    <t>Kisebb ezres
szomszéd</t>
  </si>
  <si>
    <t>Nagyobb ezres
szomszéd</t>
  </si>
  <si>
    <t>Egyes, tízes, százas és ezres számszomszédok</t>
  </si>
  <si>
    <t>Ezres</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</si>
  <si>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</si>
  <si>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</si>
  <si>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</si>
  <si>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</si>
  <si>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</si>
  <si>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</si>
  <si>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</si>
  <si>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</si>
  <si>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</si>
  <si>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</si>
  <si>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</si>
  <si>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</si>
  <si>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</si>
  <si>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</si>
  <si>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</si>
  <si>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</si>
  <si>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</si>
  <si>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</si>
  <si>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</si>
  <si>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</si>
  <si>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</si>
  <si>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</si>
  <si>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</si>
  <si>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</si>
  <si>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</si>
  <si>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</si>
  <si>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</si>
  <si>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</si>
  <si>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</si>
  <si>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Négyjegyű szám+Négyjegyű szám</t>
  </si>
  <si>
    <t>Ellenőrzés:</t>
  </si>
  <si>
    <t>Egyik szám:</t>
  </si>
  <si>
    <t>Másik szám:</t>
  </si>
  <si>
    <t>Összeg:</t>
  </si>
  <si>
    <t>Kétjegyű szám+Kétjegyű szám+Kétjegyű szám</t>
  </si>
  <si>
    <t>Háromjegyű szám+Háromjegyű szám+Háromjegyű szám</t>
  </si>
  <si>
    <t>Négyjegyű szám+Négyjegyű szám+Négyjegyű szám</t>
  </si>
  <si>
    <t>Harmadik szám:</t>
  </si>
  <si>
    <t>Random generált számok</t>
  </si>
  <si>
    <t>Kétjegyű szám-Kétjegyű szám</t>
  </si>
  <si>
    <t>Háromjegyű szám-Háromjegyű szám</t>
  </si>
  <si>
    <t>Négyjegyű szám-Négyjegyű szám</t>
  </si>
  <si>
    <t>Különbség:</t>
  </si>
  <si>
    <t>(Csak akkor lehet elvégezni a kivonást, ha a nagyobb számból vonjuk ki a kisebbet)</t>
  </si>
  <si>
    <t>Kétjegyű szám·Egyjegyű szám</t>
  </si>
  <si>
    <t>Háromjegyű szám·Egyjegyű szám</t>
  </si>
  <si>
    <t>Négyjegyű szám·Egyjegyű szám</t>
  </si>
  <si>
    <t>Szorzat:</t>
  </si>
  <si>
    <t>Osztandó:</t>
  </si>
  <si>
    <t>Osztó:</t>
  </si>
  <si>
    <t>Eredmény:</t>
  </si>
  <si>
    <t>Maradék:</t>
  </si>
  <si>
    <t>Random generált számok (maradék nélküli)</t>
  </si>
  <si>
    <t>Kétjegyű szám:Egyjegyű szám</t>
  </si>
  <si>
    <t>Háromjegyű szám:Egyjegyű szám</t>
  </si>
  <si>
    <t>Négyjegyű szám:Egyjegyű szám</t>
  </si>
  <si>
    <t>Tízesre kerekítés</t>
  </si>
  <si>
    <t>Tízesre kerekítve</t>
  </si>
  <si>
    <t>Ezresre kerekítve</t>
  </si>
  <si>
    <t>Százasra kerekítve</t>
  </si>
  <si>
    <t>Százasra kerekítés</t>
  </si>
  <si>
    <t>Ezresre kerekítés</t>
  </si>
  <si>
    <t>Ide kell beírni azt a számot, aminek a kerekített értékére kíváncsiak vagyunk</t>
  </si>
  <si>
    <t>Ide kell beírni az eredményt (a szám kerekített értékét)</t>
  </si>
  <si>
    <t>Tízes, százas és ezres kerekítés</t>
  </si>
  <si>
    <t>Kerekítés</t>
  </si>
  <si>
    <t>Tízesre</t>
  </si>
  <si>
    <t>Százasra</t>
  </si>
  <si>
    <t>Ezresre</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</si>
  <si>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</si>
  <si>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</si>
  <si>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</si>
  <si>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</si>
  <si>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</si>
  <si>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</si>
  <si>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</si>
  <si>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</si>
  <si>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</si>
  <si>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</si>
  <si>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</si>
  <si>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</si>
  <si>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Helyi érték</t>
  </si>
  <si>
    <t>Mértékegység átváltás</t>
  </si>
  <si>
    <t>Tízes, százas, ezres kerekítés</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</si>
  <si>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</si>
  <si>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</si>
  <si>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</si>
  <si>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</si>
  <si>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Terület, felszín átváltás</t>
  </si>
  <si>
    <r>
      <t>mm</t>
    </r>
    <r>
      <rPr>
        <vertAlign val="superscript"/>
        <sz val="12"/>
        <color theme="1"/>
        <rFont val="Times New Roman"/>
        <family val="1"/>
        <charset val="238"/>
      </rPr>
      <t>2</t>
    </r>
  </si>
  <si>
    <r>
      <t>cm</t>
    </r>
    <r>
      <rPr>
        <vertAlign val="superscript"/>
        <sz val="12"/>
        <color theme="1"/>
        <rFont val="Times New Roman"/>
        <family val="1"/>
        <charset val="238"/>
      </rPr>
      <t>2</t>
    </r>
  </si>
  <si>
    <r>
      <t>dm</t>
    </r>
    <r>
      <rPr>
        <vertAlign val="superscript"/>
        <sz val="12"/>
        <color theme="1"/>
        <rFont val="Times New Roman"/>
        <family val="1"/>
        <charset val="238"/>
      </rPr>
      <t>2</t>
    </r>
  </si>
  <si>
    <r>
      <t>m</t>
    </r>
    <r>
      <rPr>
        <vertAlign val="superscript"/>
        <sz val="12"/>
        <color theme="1"/>
        <rFont val="Times New Roman"/>
        <family val="1"/>
        <charset val="238"/>
      </rPr>
      <t>2</t>
    </r>
  </si>
  <si>
    <t>Térfogat átváltás</t>
  </si>
  <si>
    <r>
      <t>mm</t>
    </r>
    <r>
      <rPr>
        <vertAlign val="superscript"/>
        <sz val="12"/>
        <color theme="1"/>
        <rFont val="Times New Roman"/>
        <family val="1"/>
        <charset val="238"/>
      </rPr>
      <t>3</t>
    </r>
  </si>
  <si>
    <r>
      <t>cm</t>
    </r>
    <r>
      <rPr>
        <vertAlign val="superscript"/>
        <sz val="12"/>
        <color theme="1"/>
        <rFont val="Times New Roman"/>
        <family val="1"/>
        <charset val="238"/>
      </rPr>
      <t>3</t>
    </r>
  </si>
  <si>
    <r>
      <t>dm</t>
    </r>
    <r>
      <rPr>
        <vertAlign val="superscript"/>
        <sz val="12"/>
        <color theme="1"/>
        <rFont val="Times New Roman"/>
        <family val="1"/>
        <charset val="238"/>
      </rPr>
      <t>3</t>
    </r>
  </si>
  <si>
    <r>
      <t>m</t>
    </r>
    <r>
      <rPr>
        <vertAlign val="superscript"/>
        <sz val="12"/>
        <color theme="1"/>
        <rFont val="Times New Roman"/>
        <family val="1"/>
        <charset val="238"/>
      </rPr>
      <t>3</t>
    </r>
  </si>
  <si>
    <r>
      <t>Ide kell beírni a mérőszámot a megfelelő sorba, ha 300 cm</t>
    </r>
    <r>
      <rPr>
        <vertAlign val="superscript"/>
        <sz val="12"/>
        <color theme="1"/>
        <rFont val="Times New Roman"/>
        <family val="1"/>
        <charset val="238"/>
      </rPr>
      <t>2</t>
    </r>
    <r>
      <rPr>
        <sz val="12"/>
        <color theme="1"/>
        <rFont val="Times New Roman"/>
        <family val="1"/>
        <charset val="238"/>
      </rPr>
      <t>-t szeretnénk átváltani, akkor a 300-at a cm</t>
    </r>
    <r>
      <rPr>
        <vertAlign val="superscript"/>
        <sz val="12"/>
        <color theme="1"/>
        <rFont val="Times New Roman"/>
        <family val="1"/>
        <charset val="238"/>
      </rPr>
      <t>2</t>
    </r>
    <r>
      <rPr>
        <sz val="12"/>
        <color theme="1"/>
        <rFont val="Times New Roman"/>
        <family val="1"/>
        <charset val="238"/>
      </rPr>
      <t xml:space="preserve"> sorba kell beírnunk</t>
    </r>
  </si>
  <si>
    <r>
      <t>Ide kell beírni az eredményt a megfelelő sorba és a megfelelő oszlopba, ha 300 cm</t>
    </r>
    <r>
      <rPr>
        <vertAlign val="superscript"/>
        <sz val="12"/>
        <color theme="1"/>
        <rFont val="Times New Roman"/>
        <family val="1"/>
        <charset val="238"/>
      </rPr>
      <t>2</t>
    </r>
    <r>
      <rPr>
        <sz val="12"/>
        <color theme="1"/>
        <rFont val="Times New Roman"/>
        <family val="1"/>
        <charset val="238"/>
      </rPr>
      <t>-t szeretnénk dm</t>
    </r>
    <r>
      <rPr>
        <vertAlign val="superscript"/>
        <sz val="12"/>
        <color theme="1"/>
        <rFont val="Times New Roman"/>
        <family val="1"/>
        <charset val="238"/>
      </rPr>
      <t>2</t>
    </r>
    <r>
      <rPr>
        <sz val="12"/>
        <color theme="1"/>
        <rFont val="Times New Roman"/>
        <family val="1"/>
        <charset val="238"/>
      </rPr>
      <t>-re átváltani, akkor a 300-at a cm</t>
    </r>
    <r>
      <rPr>
        <vertAlign val="superscript"/>
        <sz val="12"/>
        <color theme="1"/>
        <rFont val="Times New Roman"/>
        <family val="1"/>
        <charset val="238"/>
      </rPr>
      <t>2</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2</t>
    </r>
    <r>
      <rPr>
        <sz val="12"/>
        <color theme="1"/>
        <rFont val="Times New Roman"/>
        <family val="1"/>
        <charset val="238"/>
      </rPr>
      <t xml:space="preserve"> sorba, a dm</t>
    </r>
    <r>
      <rPr>
        <vertAlign val="superscript"/>
        <sz val="12"/>
        <color theme="1"/>
        <rFont val="Times New Roman"/>
        <family val="1"/>
        <charset val="238"/>
      </rPr>
      <t>2</t>
    </r>
    <r>
      <rPr>
        <sz val="12"/>
        <color theme="1"/>
        <rFont val="Times New Roman"/>
        <family val="1"/>
        <charset val="238"/>
      </rPr>
      <t xml:space="preserve"> oszlopba kell beírni (sárga cellába, 300 cm</t>
    </r>
    <r>
      <rPr>
        <vertAlign val="superscript"/>
        <sz val="12"/>
        <color theme="1"/>
        <rFont val="Times New Roman"/>
        <family val="1"/>
        <charset val="238"/>
      </rPr>
      <t>2</t>
    </r>
    <r>
      <rPr>
        <sz val="12"/>
        <color theme="1"/>
        <rFont val="Times New Roman"/>
        <family val="1"/>
        <charset val="238"/>
      </rPr>
      <t xml:space="preserve"> = 3 dm</t>
    </r>
    <r>
      <rPr>
        <vertAlign val="superscript"/>
        <sz val="12"/>
        <color theme="1"/>
        <rFont val="Times New Roman"/>
        <family val="1"/>
        <charset val="238"/>
      </rPr>
      <t>2</t>
    </r>
    <r>
      <rPr>
        <sz val="12"/>
        <color theme="1"/>
        <rFont val="Times New Roman"/>
        <family val="1"/>
        <charset val="238"/>
      </rPr>
      <t>, tehát 3-at kell beírni a cm sor dm oszlopába)</t>
    </r>
  </si>
  <si>
    <r>
      <t>Ide kell beírni a mérőszámot a megfelelő sorba, ha 3000 cm</t>
    </r>
    <r>
      <rPr>
        <vertAlign val="superscript"/>
        <sz val="12"/>
        <color theme="1"/>
        <rFont val="Times New Roman"/>
        <family val="1"/>
        <charset val="238"/>
      </rPr>
      <t>3</t>
    </r>
    <r>
      <rPr>
        <sz val="12"/>
        <color theme="1"/>
        <rFont val="Times New Roman"/>
        <family val="1"/>
        <charset val="238"/>
      </rPr>
      <t>-t szeretnénk átváltani, akkor a 3000-et a cm</t>
    </r>
    <r>
      <rPr>
        <vertAlign val="superscript"/>
        <sz val="12"/>
        <color theme="1"/>
        <rFont val="Times New Roman"/>
        <family val="1"/>
        <charset val="238"/>
      </rPr>
      <t>3</t>
    </r>
    <r>
      <rPr>
        <sz val="12"/>
        <color theme="1"/>
        <rFont val="Times New Roman"/>
        <family val="1"/>
        <charset val="238"/>
      </rPr>
      <t xml:space="preserve"> sorba kell beírnunk</t>
    </r>
  </si>
  <si>
    <r>
      <t>Ide kell beírni az eredményt a megfelelő sorba és a megfelelő oszlopba, ha 3000 cm</t>
    </r>
    <r>
      <rPr>
        <vertAlign val="superscript"/>
        <sz val="12"/>
        <color theme="1"/>
        <rFont val="Times New Roman"/>
        <family val="1"/>
        <charset val="238"/>
      </rPr>
      <t>3</t>
    </r>
    <r>
      <rPr>
        <sz val="12"/>
        <color theme="1"/>
        <rFont val="Times New Roman"/>
        <family val="1"/>
        <charset val="238"/>
      </rPr>
      <t>-t szeretnénk dm</t>
    </r>
    <r>
      <rPr>
        <vertAlign val="superscript"/>
        <sz val="12"/>
        <color theme="1"/>
        <rFont val="Times New Roman"/>
        <family val="1"/>
        <charset val="238"/>
      </rPr>
      <t>3</t>
    </r>
    <r>
      <rPr>
        <sz val="12"/>
        <color theme="1"/>
        <rFont val="Times New Roman"/>
        <family val="1"/>
        <charset val="238"/>
      </rPr>
      <t>-re átváltani, akkor a 300-at a cm</t>
    </r>
    <r>
      <rPr>
        <vertAlign val="superscript"/>
        <sz val="12"/>
        <color theme="1"/>
        <rFont val="Times New Roman"/>
        <family val="1"/>
        <charset val="238"/>
      </rPr>
      <t>3</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3</t>
    </r>
    <r>
      <rPr>
        <sz val="12"/>
        <color theme="1"/>
        <rFont val="Times New Roman"/>
        <family val="1"/>
        <charset val="238"/>
      </rPr>
      <t xml:space="preserve"> sorba, a dm</t>
    </r>
    <r>
      <rPr>
        <vertAlign val="superscript"/>
        <sz val="12"/>
        <color theme="1"/>
        <rFont val="Times New Roman"/>
        <family val="1"/>
        <charset val="238"/>
      </rPr>
      <t>3</t>
    </r>
    <r>
      <rPr>
        <sz val="12"/>
        <color theme="1"/>
        <rFont val="Times New Roman"/>
        <family val="1"/>
        <charset val="238"/>
      </rPr>
      <t xml:space="preserve"> oszlopba kell beírni (sárga cellába, 3000 cm</t>
    </r>
    <r>
      <rPr>
        <vertAlign val="superscript"/>
        <sz val="12"/>
        <color theme="1"/>
        <rFont val="Times New Roman"/>
        <family val="1"/>
        <charset val="238"/>
      </rPr>
      <t>3</t>
    </r>
    <r>
      <rPr>
        <sz val="12"/>
        <color theme="1"/>
        <rFont val="Times New Roman"/>
        <family val="1"/>
        <charset val="238"/>
      </rPr>
      <t xml:space="preserve"> = 3 dm</t>
    </r>
    <r>
      <rPr>
        <vertAlign val="superscript"/>
        <sz val="12"/>
        <color theme="1"/>
        <rFont val="Times New Roman"/>
        <family val="1"/>
        <charset val="238"/>
      </rPr>
      <t>3</t>
    </r>
    <r>
      <rPr>
        <sz val="12"/>
        <color theme="1"/>
        <rFont val="Times New Roman"/>
        <family val="1"/>
        <charset val="238"/>
      </rPr>
      <t>, tehát 3-at kell beírni a cm sor dm oszlopába)</t>
    </r>
  </si>
  <si>
    <t xml:space="preserve">ÁSZF: </t>
  </si>
  <si>
    <t>https://quickmaths.hu/felhasznalasi-feltetelek/</t>
  </si>
  <si>
    <t>LNKO</t>
  </si>
  <si>
    <t>LKKT</t>
  </si>
  <si>
    <t>Jó a megoldás? (LNKO)</t>
  </si>
  <si>
    <t>Helyes megoldás (LNKO):</t>
  </si>
  <si>
    <t>Jó a megoldás? (LKKT)</t>
  </si>
  <si>
    <t>Helyes megoldás (LKKT):</t>
  </si>
  <si>
    <t>Egyik oldal (a)</t>
  </si>
  <si>
    <t>Másik oldal (b)</t>
  </si>
  <si>
    <t>Oldal (a)</t>
  </si>
  <si>
    <t>Másik oldal (a)</t>
  </si>
  <si>
    <t>Ide kell beírni a két számot, amiknek a legnagyobb közös osztójára (LNKO) és legkisebb közös többszörösére (LKKT) vagyunk kíváncsiak</t>
  </si>
  <si>
    <t>Ide kell beírni az eredményeket LNKO oszlop a legnagyobb közös osztó, LKKT oszlop a legkisebb közös többszörös  (Nem muszáj mind a kettőt kiszámolni, ha csak az egyiket szeretnéd gyakorolni elég azt beírni)</t>
  </si>
  <si>
    <t>Adatok</t>
  </si>
  <si>
    <t>Átlag:</t>
  </si>
  <si>
    <t>Módusz:</t>
  </si>
  <si>
    <t>Medián:</t>
  </si>
  <si>
    <t>5 szám generálása 10-ig:</t>
  </si>
  <si>
    <t>5 szám generálása 100-ig:</t>
  </si>
  <si>
    <t>5 szám generálása 1000-ig:</t>
  </si>
  <si>
    <t>Ide kell beírni a számokat, amiknek kíváncsiak vagyunk az átlagára, móduszára, vagy mediánjára (bármennyi szám beírható 10 számig)</t>
  </si>
  <si>
    <t>Ide kell beírni az eredményeket (átlagot, móduszt, mediánt), ha csak az egyiket akarod kiszámolni és ellenőrizni úgy is működik, ha több módusz is van, akkor csak az egyiket fogja kiírni (de legtöbb esetben 1 szokott lenni)</t>
  </si>
  <si>
    <t>Szélesség (a)</t>
  </si>
  <si>
    <t>Mélység (b)</t>
  </si>
  <si>
    <t>Magasság (c)</t>
  </si>
  <si>
    <t>Felszín (A)</t>
  </si>
  <si>
    <t>Térfogat (V)</t>
  </si>
  <si>
    <t>Téglatest felszíne, térfogata</t>
  </si>
  <si>
    <t>Kocka felszíne, térfogata</t>
  </si>
  <si>
    <t>Kocka éle (a)</t>
  </si>
  <si>
    <t>Jó a megoldás? (Felszín)</t>
  </si>
  <si>
    <t>Jó a megoldás? (Térfogat)</t>
  </si>
  <si>
    <t>Helyes megoldás (Felszín):</t>
  </si>
  <si>
    <t>Helyes megoldás (Térfogat):</t>
  </si>
  <si>
    <t>Ide kell beírni a téglatest szélességét, mélységét és magasságát (mindegy melyik él melyik oszlopba kerül), mértékegységet nem kell beírni, csak a számokat</t>
  </si>
  <si>
    <t>Ide kell beírni a kocka élének hosszát, mértékegységet nem kell beírni, csak a számokat</t>
  </si>
  <si>
    <r>
      <t>Ide kell beírni az eredményeket (felszín és térfogat), ide is csak számot kell beírni, mértékegységet nem kell (ha az oldalak cm-ben voltak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</si>
  <si>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r>
      <t>Ide kell beírni az eredményeket (felszín és térfogat), ide is csak számot kell beírni, mértékegységet nem kell (ha az él cm-ben volt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</si>
  <si>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t>LNKO, LKKT</t>
  </si>
  <si>
    <t>Átlag, módusz, medián</t>
  </si>
  <si>
    <t>Térgeometria</t>
  </si>
  <si>
    <t>Csak ezeket kell kitölteni, a végeredményt, valamint a maradékokat kiadja a program</t>
  </si>
  <si>
    <t>Jó a számolás</t>
  </si>
  <si>
    <t>Ha az írásbeli összeadás eredménye és az ellenőrzésnél kijött összeg megegyezik, akkor ezt írja (ezt leginkább magamnak csináltam, hogy lássam, ha valami nem jó, de benne hagytam)</t>
  </si>
  <si>
    <t>Valami hiba van</t>
  </si>
  <si>
    <t>Ezt akkor írja ki (remélem nem fogja kiírni), hogy ha valamit rosszul írtam be, vagy valamit elnyomtál (többször ellenőriztem többféle számmal is, tehát elvileg nincs benne hiba)</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</si>
  <si>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</si>
  <si>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</si>
  <si>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1. eset</t>
  </si>
  <si>
    <t>Amikor a szorzást a második szám tízesével kezdjük (sárgával jelölve), utána szorozzuk az egyessel, balra tolva</t>
  </si>
  <si>
    <t>Kétjegyű szám·Kétjegyű szám</t>
  </si>
  <si>
    <t>Háromjegyű szám·Kétjegyű szám</t>
  </si>
  <si>
    <t>Négyjegyű szám·Kétjegyű szám</t>
  </si>
  <si>
    <t>Maradékok</t>
  </si>
  <si>
    <t>2. szorzás</t>
  </si>
  <si>
    <t>1. szorzás</t>
  </si>
  <si>
    <t>2. eset</t>
  </si>
  <si>
    <t>Amikor a szorzást a második szám egyesével kezdjük (sárgával jelölve), utána szorozzuk a tízessel, jobbra tolva</t>
  </si>
  <si>
    <t>Írásbeli szorzás kétjegyű szűmmal</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</si>
  <si>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</si>
  <si>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Ha az írásbeli szorzás eredménye és az ellenőrzésnél kijött összeg megegyezik, akkor ezt írja (ezt leginkább magamnak csináltam, hogy lássam, ha valami nem jó, de benne hagytam)</t>
  </si>
  <si>
    <t>Megjegyzés:</t>
  </si>
  <si>
    <t>A maradékokat ilyen formában nem szoktuk odaírni az írásbeli szorzás elvégzésekor, ezeket csak segítségként írtam oda, hogy ha valamit elrontottál, akkor látszódjon, hogy hol számoltad el</t>
  </si>
  <si>
    <t>Megjegyzés1:</t>
  </si>
  <si>
    <t>Megjegyzés2:</t>
  </si>
  <si>
    <t>A zöld sor maradék az 1. szorzás elvégzésekor kapott maradék, a kék sor maradéka a 2. szorzás elvégzésekor kapott maradék, az összeadás sor pedig az összeadás során kapott maradék, a maradékok elhelyezkedése a megfelelő helyi értéken van</t>
  </si>
  <si>
    <t>Megjegyzés3:</t>
  </si>
  <si>
    <t>A jó a számolás feletti helyen, akkor ír ki hibaüzetenet, ha egy cellába kétjegyű szám lett beírva, fontos, hogy a narancssárga cellákba egyjegyű számok legyenek beírva</t>
  </si>
  <si>
    <t>Az írásbeli osztást nagyon nehéz volt leképletezni, de igyekeztem úgy megcsinálni, hogy minden jó legyen, amennyiben kisebb hibák lennének benne (valószínűleg nincs), akkor azért előre is elnézést</t>
  </si>
  <si>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</si>
  <si>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</si>
  <si>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t>Ide kell beírni az eredményt (azt, ami a téglalap kerületeként kijött), ide is csak számot kell beírni, mértékegységet nem kell (ha az oldalak cm-ben voltak megadva, a kerület mértékegysége is cm lesz, ha dm-ben voltak, a kerület is dm lesz, és így tovább...)</t>
  </si>
  <si>
    <t>Ide kell beírni az eredményt (azt, ami a négyzet kerületeként kijött), ide is csak számot kell beírni, mértékegységet nem kell (ha az oldal cm-ben volt megadva, a kerület mértékegysége is cm lesz, ha dm-ben volt, a kerület is dm lesz, és így tovább...)</t>
  </si>
  <si>
    <t>Egyes, tízes, százas, ezres szomszédok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</si>
</sst>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
      <sz val="8"/>
      <color theme="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ck">
        <color auto="1"/>
      </right>
      <top/>
      <bottom/>
      <diagonal/>
    </border>
    <border>
      <left style="thin">
        <color auto="1"/>
      </left>
      <right style="thin">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1" fillId="0" borderId="0" applyNumberFormat="0" applyFill="0" applyBorder="0" applyAlignment="0" applyProtection="0"/>
  </cellStyleXfs>
  <cellXfs count="109">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6" fillId="0" borderId="10"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2" fillId="0" borderId="12"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8" borderId="0" xfId="0" applyFont="1" applyFill="1" applyAlignment="1">
      <alignment horizontal="center"/>
    </xf>
    <xf numFmtId="0" fontId="1" fillId="7" borderId="0" xfId="0" applyFont="1" applyFill="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5" borderId="10" xfId="0" applyFont="1" applyFill="1" applyBorder="1"/>
    <xf numFmtId="0" fontId="1" fillId="4" borderId="10" xfId="0" applyFont="1" applyFill="1" applyBorder="1"/>
    <xf numFmtId="0" fontId="13" fillId="0" borderId="0" xfId="0" applyFont="1" applyAlignment="1">
      <alignment horizontal="center"/>
    </xf>
    <xf numFmtId="0" fontId="1" fillId="0" borderId="19" xfId="0" applyFont="1" applyBorder="1"/>
    <xf numFmtId="0" fontId="2" fillId="4" borderId="20" xfId="0" applyFont="1" applyFill="1" applyBorder="1" applyAlignment="1">
      <alignment horizontal="center"/>
    </xf>
    <xf numFmtId="0" fontId="2" fillId="4" borderId="20" xfId="0" applyFont="1" applyFill="1" applyBorder="1" applyAlignment="1">
      <alignment horizontal="center" vertical="center"/>
    </xf>
    <xf numFmtId="0" fontId="1" fillId="0" borderId="12" xfId="0" applyFont="1" applyBorder="1" applyAlignment="1">
      <alignment horizontal="center"/>
    </xf>
    <xf numFmtId="0" fontId="2" fillId="5" borderId="13" xfId="0" applyFont="1" applyFill="1" applyBorder="1" applyAlignment="1">
      <alignment horizontal="center"/>
    </xf>
    <xf numFmtId="0" fontId="2" fillId="5" borderId="13" xfId="0" applyFont="1" applyFill="1" applyBorder="1" applyAlignment="1">
      <alignment horizontal="center" vertical="center"/>
    </xf>
    <xf numFmtId="0" fontId="1" fillId="2" borderId="21" xfId="0" applyFont="1" applyFill="1" applyBorder="1" applyAlignment="1">
      <alignment horizontal="center" vertical="center"/>
    </xf>
    <xf numFmtId="0" fontId="2" fillId="4" borderId="22" xfId="0" applyFont="1" applyFill="1" applyBorder="1" applyAlignment="1">
      <alignment horizontal="center"/>
    </xf>
    <xf numFmtId="0" fontId="2" fillId="4" borderId="18"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1" xfId="0" applyFont="1" applyBorder="1" applyAlignment="1">
      <alignment horizontal="center"/>
    </xf>
    <xf numFmtId="0" fontId="2"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Hivatkozás" xfId="1" builtinId="8"/>
    <cellStyle name="Normál" xfId="0" builtinId="0"/>
  </cellStyles>
  <dxfs count="244">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style="thin">
          <color auto="1"/>
        </right>
        <top/>
        <bottom style="thin">
          <color auto="1"/>
        </bottom>
      </border>
    </dxf>
    <dxf>
      <font>
        <color theme="0"/>
      </font>
      <fill>
        <patternFill patternType="none">
          <bgColor auto="1"/>
        </patternFill>
      </fill>
      <border>
        <left/>
        <right/>
        <top style="thin">
          <color auto="1"/>
        </top>
      </border>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xdr:colOff>
          <xdr:row>1</xdr:row>
          <xdr:rowOff>152400</xdr:rowOff>
        </xdr:from>
        <xdr:to>
          <xdr:col>8</xdr:col>
          <xdr:colOff>342900</xdr:colOff>
          <xdr:row>3</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8</xdr:col>
          <xdr:colOff>327660</xdr:colOff>
          <xdr:row>6</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152400</xdr:rowOff>
        </xdr:from>
        <xdr:to>
          <xdr:col>8</xdr:col>
          <xdr:colOff>327660</xdr:colOff>
          <xdr:row>9</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175260</xdr:rowOff>
        </xdr:from>
        <xdr:to>
          <xdr:col>8</xdr:col>
          <xdr:colOff>327660</xdr:colOff>
          <xdr:row>12</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13</xdr:row>
          <xdr:rowOff>175260</xdr:rowOff>
        </xdr:from>
        <xdr:to>
          <xdr:col>8</xdr:col>
          <xdr:colOff>320040</xdr:colOff>
          <xdr:row>15</xdr:row>
          <xdr:rowOff>99060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16</xdr:row>
          <xdr:rowOff>160020</xdr:rowOff>
        </xdr:from>
        <xdr:to>
          <xdr:col>8</xdr:col>
          <xdr:colOff>342900</xdr:colOff>
          <xdr:row>18</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175260</xdr:rowOff>
        </xdr:from>
        <xdr:to>
          <xdr:col>8</xdr:col>
          <xdr:colOff>327660</xdr:colOff>
          <xdr:row>21</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152400</xdr:rowOff>
        </xdr:from>
        <xdr:to>
          <xdr:col>8</xdr:col>
          <xdr:colOff>327660</xdr:colOff>
          <xdr:row>24</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175260</xdr:rowOff>
        </xdr:from>
        <xdr:to>
          <xdr:col>8</xdr:col>
          <xdr:colOff>327660</xdr:colOff>
          <xdr:row>30</xdr:row>
          <xdr:rowOff>60960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31</xdr:row>
          <xdr:rowOff>137160</xdr:rowOff>
        </xdr:from>
        <xdr:to>
          <xdr:col>8</xdr:col>
          <xdr:colOff>320040</xdr:colOff>
          <xdr:row>33</xdr:row>
          <xdr:rowOff>30480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175260</xdr:rowOff>
        </xdr:from>
        <xdr:to>
          <xdr:col>8</xdr:col>
          <xdr:colOff>327660</xdr:colOff>
          <xdr:row>36</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37</xdr:row>
          <xdr:rowOff>152400</xdr:rowOff>
        </xdr:from>
        <xdr:to>
          <xdr:col>8</xdr:col>
          <xdr:colOff>320040</xdr:colOff>
          <xdr:row>39</xdr:row>
          <xdr:rowOff>38100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175260</xdr:rowOff>
        </xdr:from>
        <xdr:to>
          <xdr:col>8</xdr:col>
          <xdr:colOff>327660</xdr:colOff>
          <xdr:row>42</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43</xdr:row>
          <xdr:rowOff>160020</xdr:rowOff>
        </xdr:from>
        <xdr:to>
          <xdr:col>8</xdr:col>
          <xdr:colOff>320040</xdr:colOff>
          <xdr:row>45</xdr:row>
          <xdr:rowOff>68580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160020</xdr:rowOff>
        </xdr:from>
        <xdr:to>
          <xdr:col>8</xdr:col>
          <xdr:colOff>327660</xdr:colOff>
          <xdr:row>48</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49</xdr:row>
          <xdr:rowOff>160020</xdr:rowOff>
        </xdr:from>
        <xdr:to>
          <xdr:col>8</xdr:col>
          <xdr:colOff>327660</xdr:colOff>
          <xdr:row>51</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53</xdr:row>
          <xdr:rowOff>0</xdr:rowOff>
        </xdr:from>
        <xdr:to>
          <xdr:col>8</xdr:col>
          <xdr:colOff>327660</xdr:colOff>
          <xdr:row>54</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55</xdr:row>
          <xdr:rowOff>160020</xdr:rowOff>
        </xdr:from>
        <xdr:to>
          <xdr:col>8</xdr:col>
          <xdr:colOff>320040</xdr:colOff>
          <xdr:row>57</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58</xdr:row>
          <xdr:rowOff>175260</xdr:rowOff>
        </xdr:from>
        <xdr:to>
          <xdr:col>8</xdr:col>
          <xdr:colOff>327660</xdr:colOff>
          <xdr:row>60</xdr:row>
          <xdr:rowOff>83820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61</xdr:row>
          <xdr:rowOff>175260</xdr:rowOff>
        </xdr:from>
        <xdr:to>
          <xdr:col>8</xdr:col>
          <xdr:colOff>320040</xdr:colOff>
          <xdr:row>63</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2</xdr:row>
      <xdr:rowOff>175260</xdr:rowOff>
    </xdr:from>
    <xdr:to>
      <xdr:col>18</xdr:col>
      <xdr:colOff>15240</xdr:colOff>
      <xdr:row>17</xdr:row>
      <xdr:rowOff>2083</xdr:rowOff>
    </xdr:to>
    <xdr:pic>
      <xdr:nvPicPr>
        <xdr:cNvPr id="3" name="Kép 2">
          <a:extLst>
            <a:ext uri="{FF2B5EF4-FFF2-40B4-BE49-F238E27FC236}">
              <a16:creationId xmlns:a16="http://schemas.microsoft.com/office/drawing/2014/main" id="{282A0557-A385-36A4-4B8F-C58DE3CB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571500"/>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0</xdr:colOff>
          <xdr:row>65</xdr:row>
          <xdr:rowOff>7620</xdr:rowOff>
        </xdr:from>
        <xdr:to>
          <xdr:col>8</xdr:col>
          <xdr:colOff>327660</xdr:colOff>
          <xdr:row>66</xdr:row>
          <xdr:rowOff>76200</xdr:rowOff>
        </xdr:to>
        <xdr:sp macro="" textlink="">
          <xdr:nvSpPr>
            <xdr:cNvPr id="24600" name="Button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67</xdr:row>
          <xdr:rowOff>190500</xdr:rowOff>
        </xdr:from>
        <xdr:to>
          <xdr:col>8</xdr:col>
          <xdr:colOff>327660</xdr:colOff>
          <xdr:row>69</xdr:row>
          <xdr:rowOff>38100</xdr:rowOff>
        </xdr:to>
        <xdr:sp macro="" textlink="">
          <xdr:nvSpPr>
            <xdr:cNvPr id="24601" name="Button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71</xdr:row>
          <xdr:rowOff>0</xdr:rowOff>
        </xdr:from>
        <xdr:to>
          <xdr:col>8</xdr:col>
          <xdr:colOff>297180</xdr:colOff>
          <xdr:row>72</xdr:row>
          <xdr:rowOff>68580</xdr:rowOff>
        </xdr:to>
        <xdr:sp macro="" textlink="">
          <xdr:nvSpPr>
            <xdr:cNvPr id="24602" name="Button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25</xdr:row>
          <xdr:rowOff>182880</xdr:rowOff>
        </xdr:from>
        <xdr:to>
          <xdr:col>8</xdr:col>
          <xdr:colOff>335280</xdr:colOff>
          <xdr:row>27</xdr:row>
          <xdr:rowOff>38100</xdr:rowOff>
        </xdr:to>
        <xdr:sp macro="" textlink="">
          <xdr:nvSpPr>
            <xdr:cNvPr id="24604" name="Button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295276</xdr:colOff>
      <xdr:row>1</xdr:row>
      <xdr:rowOff>196215</xdr:rowOff>
    </xdr:from>
    <xdr:to>
      <xdr:col>21</xdr:col>
      <xdr:colOff>19051</xdr:colOff>
      <xdr:row>8</xdr:row>
      <xdr:rowOff>135082</xdr:rowOff>
    </xdr:to>
    <xdr:pic>
      <xdr:nvPicPr>
        <xdr:cNvPr id="2" name="Kép 1">
          <a:extLst>
            <a:ext uri="{FF2B5EF4-FFF2-40B4-BE49-F238E27FC236}">
              <a16:creationId xmlns:a16="http://schemas.microsoft.com/office/drawing/2014/main" id="{B09333F9-6161-4EAD-BFED-5D17421AF7AA}"/>
            </a:ext>
          </a:extLst>
        </xdr:cNvPr>
        <xdr:cNvPicPr>
          <a:picLocks noChangeAspect="1"/>
        </xdr:cNvPicPr>
      </xdr:nvPicPr>
      <xdr:blipFill>
        <a:blip xmlns:r="http://schemas.openxmlformats.org/officeDocument/2006/relationships" r:embed="rId1"/>
        <a:stretch>
          <a:fillRect/>
        </a:stretch>
      </xdr:blipFill>
      <xdr:spPr>
        <a:xfrm>
          <a:off x="7945756" y="394335"/>
          <a:ext cx="1771650" cy="1279987"/>
        </a:xfrm>
        <a:prstGeom prst="rect">
          <a:avLst/>
        </a:prstGeom>
      </xdr:spPr>
    </xdr:pic>
    <xdr:clientData/>
  </xdr:twoCellAnchor>
  <xdr:twoCellAnchor editAs="oneCell">
    <xdr:from>
      <xdr:col>16</xdr:col>
      <xdr:colOff>312420</xdr:colOff>
      <xdr:row>29</xdr:row>
      <xdr:rowOff>3670</xdr:rowOff>
    </xdr:from>
    <xdr:to>
      <xdr:col>21</xdr:col>
      <xdr:colOff>22200</xdr:colOff>
      <xdr:row>34</xdr:row>
      <xdr:rowOff>133740</xdr:rowOff>
    </xdr:to>
    <xdr:pic>
      <xdr:nvPicPr>
        <xdr:cNvPr id="3" name="Kép 2">
          <a:extLst>
            <a:ext uri="{FF2B5EF4-FFF2-40B4-BE49-F238E27FC236}">
              <a16:creationId xmlns:a16="http://schemas.microsoft.com/office/drawing/2014/main" id="{DE54AFB6-CBE3-451B-8BD3-B4546050B19A}"/>
            </a:ext>
          </a:extLst>
        </xdr:cNvPr>
        <xdr:cNvPicPr>
          <a:picLocks noChangeAspect="1"/>
        </xdr:cNvPicPr>
      </xdr:nvPicPr>
      <xdr:blipFill>
        <a:blip xmlns:r="http://schemas.openxmlformats.org/officeDocument/2006/relationships" r:embed="rId2"/>
        <a:stretch>
          <a:fillRect/>
        </a:stretch>
      </xdr:blipFill>
      <xdr:spPr>
        <a:xfrm>
          <a:off x="7962900" y="5810110"/>
          <a:ext cx="1770990" cy="1114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440055</xdr:colOff>
      <xdr:row>12</xdr:row>
      <xdr:rowOff>154957</xdr:rowOff>
    </xdr:to>
    <xdr:pic>
      <xdr:nvPicPr>
        <xdr:cNvPr id="2" name="Kép 1">
          <a:extLst>
            <a:ext uri="{FF2B5EF4-FFF2-40B4-BE49-F238E27FC236}">
              <a16:creationId xmlns:a16="http://schemas.microsoft.com/office/drawing/2014/main" id="{87E506AA-C2D0-4BEE-8D01-DF69112F01FE}"/>
            </a:ext>
          </a:extLst>
        </xdr:cNvPr>
        <xdr:cNvPicPr>
          <a:picLocks noChangeAspect="1"/>
        </xdr:cNvPicPr>
      </xdr:nvPicPr>
      <xdr:blipFill>
        <a:blip xmlns:r="http://schemas.openxmlformats.org/officeDocument/2006/relationships" r:embed="rId1"/>
        <a:stretch>
          <a:fillRect/>
        </a:stretch>
      </xdr:blipFill>
      <xdr:spPr>
        <a:xfrm>
          <a:off x="8772525" y="400050"/>
          <a:ext cx="4109085" cy="2155207"/>
        </a:xfrm>
        <a:prstGeom prst="rect">
          <a:avLst/>
        </a:prstGeom>
      </xdr:spPr>
    </xdr:pic>
    <xdr:clientData/>
  </xdr:twoCellAnchor>
  <xdr:twoCellAnchor editAs="oneCell">
    <xdr:from>
      <xdr:col>9</xdr:col>
      <xdr:colOff>0</xdr:colOff>
      <xdr:row>37</xdr:row>
      <xdr:rowOff>0</xdr:rowOff>
    </xdr:from>
    <xdr:to>
      <xdr:col>13</xdr:col>
      <xdr:colOff>320426</xdr:colOff>
      <xdr:row>49</xdr:row>
      <xdr:rowOff>19386</xdr:rowOff>
    </xdr:to>
    <xdr:pic>
      <xdr:nvPicPr>
        <xdr:cNvPr id="3" name="Kép 2">
          <a:extLst>
            <a:ext uri="{FF2B5EF4-FFF2-40B4-BE49-F238E27FC236}">
              <a16:creationId xmlns:a16="http://schemas.microsoft.com/office/drawing/2014/main" id="{9A65890A-A792-069E-7A6A-A0668069D67F}"/>
            </a:ext>
          </a:extLst>
        </xdr:cNvPr>
        <xdr:cNvPicPr>
          <a:picLocks noChangeAspect="1"/>
        </xdr:cNvPicPr>
      </xdr:nvPicPr>
      <xdr:blipFill>
        <a:blip xmlns:r="http://schemas.openxmlformats.org/officeDocument/2006/relationships" r:embed="rId2"/>
        <a:stretch>
          <a:fillRect/>
        </a:stretch>
      </xdr:blipFill>
      <xdr:spPr>
        <a:xfrm>
          <a:off x="9915525" y="7600950"/>
          <a:ext cx="2762636" cy="2410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438150</xdr:colOff>
      <xdr:row>12</xdr:row>
      <xdr:rowOff>132097</xdr:rowOff>
    </xdr:to>
    <xdr:pic>
      <xdr:nvPicPr>
        <xdr:cNvPr id="2" name="Kép 1">
          <a:extLst>
            <a:ext uri="{FF2B5EF4-FFF2-40B4-BE49-F238E27FC236}">
              <a16:creationId xmlns:a16="http://schemas.microsoft.com/office/drawing/2014/main" id="{AC62D64E-59C7-3888-9B86-6BD84154774B}"/>
            </a:ext>
          </a:extLst>
        </xdr:cNvPr>
        <xdr:cNvPicPr>
          <a:picLocks noChangeAspect="1"/>
        </xdr:cNvPicPr>
      </xdr:nvPicPr>
      <xdr:blipFill>
        <a:blip xmlns:r="http://schemas.openxmlformats.org/officeDocument/2006/relationships" r:embed="rId1"/>
        <a:stretch>
          <a:fillRect/>
        </a:stretch>
      </xdr:blipFill>
      <xdr:spPr>
        <a:xfrm>
          <a:off x="8759190" y="386715"/>
          <a:ext cx="4101465" cy="2157112"/>
        </a:xfrm>
        <a:prstGeom prst="rect">
          <a:avLst/>
        </a:prstGeom>
      </xdr:spPr>
    </xdr:pic>
    <xdr:clientData/>
  </xdr:twoCellAnchor>
  <xdr:twoCellAnchor editAs="oneCell">
    <xdr:from>
      <xdr:col>9</xdr:col>
      <xdr:colOff>0</xdr:colOff>
      <xdr:row>36</xdr:row>
      <xdr:rowOff>0</xdr:rowOff>
    </xdr:from>
    <xdr:to>
      <xdr:col>13</xdr:col>
      <xdr:colOff>324236</xdr:colOff>
      <xdr:row>48</xdr:row>
      <xdr:rowOff>15576</xdr:rowOff>
    </xdr:to>
    <xdr:pic>
      <xdr:nvPicPr>
        <xdr:cNvPr id="3" name="Kép 2">
          <a:extLst>
            <a:ext uri="{FF2B5EF4-FFF2-40B4-BE49-F238E27FC236}">
              <a16:creationId xmlns:a16="http://schemas.microsoft.com/office/drawing/2014/main" id="{18E01696-5BAA-D151-3FD9-4DBB9AE657A0}"/>
            </a:ext>
          </a:extLst>
        </xdr:cNvPr>
        <xdr:cNvPicPr>
          <a:picLocks noChangeAspect="1"/>
        </xdr:cNvPicPr>
      </xdr:nvPicPr>
      <xdr:blipFill>
        <a:blip xmlns:r="http://schemas.openxmlformats.org/officeDocument/2006/relationships" r:embed="rId2"/>
        <a:stretch>
          <a:fillRect/>
        </a:stretch>
      </xdr:blipFill>
      <xdr:spPr>
        <a:xfrm>
          <a:off x="9982200" y="7439025"/>
          <a:ext cx="2762636" cy="2410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xdr:colOff>
      <xdr:row>55</xdr:row>
      <xdr:rowOff>125730</xdr:rowOff>
    </xdr:from>
    <xdr:to>
      <xdr:col>2</xdr:col>
      <xdr:colOff>838200</xdr:colOff>
      <xdr:row>64</xdr:row>
      <xdr:rowOff>96674</xdr:rowOff>
    </xdr:to>
    <xdr:pic>
      <xdr:nvPicPr>
        <xdr:cNvPr id="4" name="Kép 3">
          <a:extLst>
            <a:ext uri="{FF2B5EF4-FFF2-40B4-BE49-F238E27FC236}">
              <a16:creationId xmlns:a16="http://schemas.microsoft.com/office/drawing/2014/main" id="{0344374E-CD1E-D912-1480-4088469B7ED3}"/>
            </a:ext>
          </a:extLst>
        </xdr:cNvPr>
        <xdr:cNvPicPr>
          <a:picLocks noChangeAspect="1"/>
        </xdr:cNvPicPr>
      </xdr:nvPicPr>
      <xdr:blipFill>
        <a:blip xmlns:r="http://schemas.openxmlformats.org/officeDocument/2006/relationships" r:embed="rId1"/>
        <a:stretch>
          <a:fillRect/>
        </a:stretch>
      </xdr:blipFill>
      <xdr:spPr>
        <a:xfrm>
          <a:off x="636270" y="11165205"/>
          <a:ext cx="1849755" cy="1755929"/>
        </a:xfrm>
        <a:prstGeom prst="rect">
          <a:avLst/>
        </a:prstGeom>
      </xdr:spPr>
    </xdr:pic>
    <xdr:clientData/>
  </xdr:twoCellAnchor>
  <xdr:twoCellAnchor editAs="oneCell">
    <xdr:from>
      <xdr:col>1</xdr:col>
      <xdr:colOff>60959</xdr:colOff>
      <xdr:row>13</xdr:row>
      <xdr:rowOff>152400</xdr:rowOff>
    </xdr:from>
    <xdr:to>
      <xdr:col>3</xdr:col>
      <xdr:colOff>630555</xdr:colOff>
      <xdr:row>21</xdr:row>
      <xdr:rowOff>92987</xdr:rowOff>
    </xdr:to>
    <xdr:pic>
      <xdr:nvPicPr>
        <xdr:cNvPr id="5" name="Kép 4">
          <a:extLst>
            <a:ext uri="{FF2B5EF4-FFF2-40B4-BE49-F238E27FC236}">
              <a16:creationId xmlns:a16="http://schemas.microsoft.com/office/drawing/2014/main" id="{F42175DC-C467-C0CD-9C52-748028212FC1}"/>
            </a:ext>
          </a:extLst>
        </xdr:cNvPr>
        <xdr:cNvPicPr>
          <a:picLocks noChangeAspect="1"/>
        </xdr:cNvPicPr>
      </xdr:nvPicPr>
      <xdr:blipFill>
        <a:blip xmlns:r="http://schemas.openxmlformats.org/officeDocument/2006/relationships" r:embed="rId2"/>
        <a:stretch>
          <a:fillRect/>
        </a:stretch>
      </xdr:blipFill>
      <xdr:spPr>
        <a:xfrm>
          <a:off x="670559" y="2752725"/>
          <a:ext cx="2653666" cy="1529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72"/>
  <sheetViews>
    <sheetView tabSelected="1" workbookViewId="0">
      <selection activeCell="K19" sqref="K19"/>
    </sheetView>
  </sheetViews>
  <sheetFormatPr defaultRowHeight="15.6" x14ac:dyDescent="0.3"/>
  <cols>
    <col min="1" max="16384" width="8.88671875" style="3"/>
  </cols>
  <sheetData>
    <row r="3" spans="2:5" x14ac:dyDescent="0.3">
      <c r="B3" s="86" t="s">
        <v>180</v>
      </c>
      <c r="C3" s="86"/>
      <c r="D3" s="86"/>
      <c r="E3" s="86"/>
    </row>
    <row r="6" spans="2:5" x14ac:dyDescent="0.3">
      <c r="B6" s="86" t="s">
        <v>181</v>
      </c>
      <c r="C6" s="86"/>
      <c r="D6" s="86"/>
      <c r="E6" s="86"/>
    </row>
    <row r="9" spans="2:5" x14ac:dyDescent="0.3">
      <c r="B9" s="86" t="s">
        <v>182</v>
      </c>
      <c r="C9" s="86"/>
      <c r="D9" s="86"/>
      <c r="E9" s="86"/>
    </row>
    <row r="12" spans="2:5" x14ac:dyDescent="0.3">
      <c r="B12" s="86" t="s">
        <v>183</v>
      </c>
      <c r="C12" s="86"/>
      <c r="D12" s="86"/>
      <c r="E12" s="86"/>
    </row>
    <row r="15" spans="2:5" x14ac:dyDescent="0.3">
      <c r="B15" s="86" t="s">
        <v>184</v>
      </c>
      <c r="C15" s="86"/>
      <c r="D15" s="86"/>
      <c r="E15" s="86"/>
    </row>
    <row r="18" spans="2:18" x14ac:dyDescent="0.3">
      <c r="B18" s="86" t="s">
        <v>185</v>
      </c>
      <c r="C18" s="86"/>
      <c r="D18" s="86"/>
      <c r="E18" s="86"/>
    </row>
    <row r="19" spans="2:18" x14ac:dyDescent="0.3">
      <c r="L19" s="84" t="s">
        <v>273</v>
      </c>
      <c r="M19" s="85"/>
      <c r="N19" s="85"/>
      <c r="O19" s="85"/>
      <c r="P19" s="85"/>
      <c r="Q19" s="85"/>
      <c r="R19" s="85"/>
    </row>
    <row r="20" spans="2:18" x14ac:dyDescent="0.3">
      <c r="L20" s="85"/>
      <c r="M20" s="85"/>
      <c r="N20" s="85"/>
      <c r="O20" s="85"/>
      <c r="P20" s="85"/>
      <c r="Q20" s="85"/>
      <c r="R20" s="85"/>
    </row>
    <row r="21" spans="2:18" x14ac:dyDescent="0.3">
      <c r="B21" s="86" t="s">
        <v>186</v>
      </c>
      <c r="C21" s="86"/>
      <c r="D21" s="86"/>
      <c r="E21" s="86"/>
      <c r="L21" s="85"/>
      <c r="M21" s="85"/>
      <c r="N21" s="85"/>
      <c r="O21" s="85"/>
      <c r="P21" s="85"/>
      <c r="Q21" s="85"/>
      <c r="R21" s="85"/>
    </row>
    <row r="22" spans="2:18" x14ac:dyDescent="0.3">
      <c r="L22" s="85"/>
      <c r="M22" s="85"/>
      <c r="N22" s="85"/>
      <c r="O22" s="85"/>
      <c r="P22" s="85"/>
      <c r="Q22" s="85"/>
      <c r="R22" s="85"/>
    </row>
    <row r="23" spans="2:18" x14ac:dyDescent="0.3">
      <c r="L23" s="85"/>
      <c r="M23" s="85"/>
      <c r="N23" s="85"/>
      <c r="O23" s="85"/>
      <c r="P23" s="85"/>
      <c r="Q23" s="85"/>
      <c r="R23" s="85"/>
    </row>
    <row r="24" spans="2:18" x14ac:dyDescent="0.3">
      <c r="B24" s="86" t="s">
        <v>187</v>
      </c>
      <c r="C24" s="86"/>
      <c r="D24" s="86"/>
      <c r="E24" s="86"/>
      <c r="L24" s="85"/>
      <c r="M24" s="85"/>
      <c r="N24" s="85"/>
      <c r="O24" s="85"/>
      <c r="P24" s="85"/>
      <c r="Q24" s="85"/>
      <c r="R24" s="85"/>
    </row>
    <row r="25" spans="2:18" x14ac:dyDescent="0.3">
      <c r="L25" s="85"/>
      <c r="M25" s="85"/>
      <c r="N25" s="85"/>
      <c r="O25" s="85"/>
      <c r="P25" s="85"/>
      <c r="Q25" s="85"/>
      <c r="R25" s="85"/>
    </row>
    <row r="26" spans="2:18" x14ac:dyDescent="0.3">
      <c r="L26" s="85"/>
      <c r="M26" s="85"/>
      <c r="N26" s="85"/>
      <c r="O26" s="85"/>
      <c r="P26" s="85"/>
      <c r="Q26" s="85"/>
      <c r="R26" s="85"/>
    </row>
    <row r="27" spans="2:18" x14ac:dyDescent="0.3">
      <c r="B27" s="86" t="s">
        <v>272</v>
      </c>
      <c r="C27" s="86"/>
      <c r="D27" s="86"/>
      <c r="E27" s="86"/>
      <c r="L27" s="85"/>
      <c r="M27" s="85"/>
      <c r="N27" s="85"/>
      <c r="O27" s="85"/>
      <c r="P27" s="85"/>
      <c r="Q27" s="85"/>
      <c r="R27" s="85"/>
    </row>
    <row r="28" spans="2:18" x14ac:dyDescent="0.3">
      <c r="L28" s="85"/>
      <c r="M28" s="85"/>
      <c r="N28" s="85"/>
      <c r="O28" s="85"/>
      <c r="P28" s="85"/>
      <c r="Q28" s="85"/>
      <c r="R28" s="85"/>
    </row>
    <row r="29" spans="2:18" x14ac:dyDescent="0.3">
      <c r="L29" s="85"/>
      <c r="M29" s="85"/>
      <c r="N29" s="85"/>
      <c r="O29" s="85"/>
      <c r="P29" s="85"/>
      <c r="Q29" s="85"/>
      <c r="R29" s="85"/>
    </row>
    <row r="30" spans="2:18" x14ac:dyDescent="0.3">
      <c r="B30" s="86" t="s">
        <v>188</v>
      </c>
      <c r="C30" s="86"/>
      <c r="D30" s="86"/>
      <c r="E30" s="86"/>
      <c r="L30" s="85"/>
      <c r="M30" s="85"/>
      <c r="N30" s="85"/>
      <c r="O30" s="85"/>
      <c r="P30" s="85"/>
      <c r="Q30" s="85"/>
      <c r="R30" s="85"/>
    </row>
    <row r="32" spans="2:18" x14ac:dyDescent="0.3">
      <c r="L32" s="41" t="s">
        <v>213</v>
      </c>
      <c r="M32" s="65" t="s">
        <v>214</v>
      </c>
    </row>
    <row r="33" spans="2:5" x14ac:dyDescent="0.3">
      <c r="B33" s="86" t="s">
        <v>189</v>
      </c>
      <c r="C33" s="86"/>
      <c r="D33" s="86"/>
      <c r="E33" s="86"/>
    </row>
    <row r="36" spans="2:5" x14ac:dyDescent="0.3">
      <c r="B36" s="86" t="s">
        <v>190</v>
      </c>
      <c r="C36" s="86"/>
      <c r="D36" s="86"/>
      <c r="E36" s="86"/>
    </row>
    <row r="39" spans="2:5" x14ac:dyDescent="0.3">
      <c r="B39" s="86" t="s">
        <v>191</v>
      </c>
      <c r="C39" s="86"/>
      <c r="D39" s="86"/>
      <c r="E39" s="86"/>
    </row>
    <row r="42" spans="2:5" x14ac:dyDescent="0.3">
      <c r="B42" s="86" t="s">
        <v>192</v>
      </c>
      <c r="C42" s="86"/>
      <c r="D42" s="86"/>
      <c r="E42" s="86"/>
    </row>
    <row r="45" spans="2:5" x14ac:dyDescent="0.3">
      <c r="B45" s="86" t="s">
        <v>40</v>
      </c>
      <c r="C45" s="86"/>
      <c r="D45" s="86"/>
      <c r="E45" s="86"/>
    </row>
    <row r="48" spans="2:5" x14ac:dyDescent="0.3">
      <c r="B48" s="86" t="s">
        <v>287</v>
      </c>
      <c r="C48" s="86"/>
      <c r="D48" s="86"/>
      <c r="E48" s="86"/>
    </row>
    <row r="51" spans="2:5" x14ac:dyDescent="0.3">
      <c r="B51" s="86" t="s">
        <v>176</v>
      </c>
      <c r="C51" s="86"/>
      <c r="D51" s="86"/>
      <c r="E51" s="86"/>
    </row>
    <row r="54" spans="2:5" x14ac:dyDescent="0.3">
      <c r="B54" s="86" t="s">
        <v>194</v>
      </c>
      <c r="C54" s="86"/>
      <c r="D54" s="86"/>
      <c r="E54" s="86"/>
    </row>
    <row r="57" spans="2:5" x14ac:dyDescent="0.3">
      <c r="B57" s="86" t="s">
        <v>96</v>
      </c>
      <c r="C57" s="86"/>
      <c r="D57" s="86"/>
      <c r="E57" s="86"/>
    </row>
    <row r="60" spans="2:5" x14ac:dyDescent="0.3">
      <c r="B60" s="86" t="s">
        <v>101</v>
      </c>
      <c r="C60" s="86"/>
      <c r="D60" s="86"/>
      <c r="E60" s="86"/>
    </row>
    <row r="63" spans="2:5" x14ac:dyDescent="0.3">
      <c r="B63" s="86" t="s">
        <v>193</v>
      </c>
      <c r="C63" s="86"/>
      <c r="D63" s="86"/>
      <c r="E63" s="86"/>
    </row>
    <row r="66" spans="2:5" x14ac:dyDescent="0.3">
      <c r="B66" s="86" t="s">
        <v>252</v>
      </c>
      <c r="C66" s="86"/>
      <c r="D66" s="86"/>
      <c r="E66" s="86"/>
    </row>
    <row r="69" spans="2:5" x14ac:dyDescent="0.3">
      <c r="B69" s="86" t="s">
        <v>253</v>
      </c>
      <c r="C69" s="86"/>
      <c r="D69" s="86"/>
      <c r="E69" s="86"/>
    </row>
    <row r="72" spans="2:5" x14ac:dyDescent="0.3">
      <c r="B72" s="86" t="s">
        <v>254</v>
      </c>
      <c r="C72" s="86"/>
      <c r="D72" s="86"/>
      <c r="E72" s="86"/>
    </row>
  </sheetData>
  <mergeCells count="25">
    <mergeCell ref="B33:E33"/>
    <mergeCell ref="B66:E66"/>
    <mergeCell ref="B69:E69"/>
    <mergeCell ref="B72:E72"/>
    <mergeCell ref="B27:E27"/>
    <mergeCell ref="B51:E51"/>
    <mergeCell ref="B54:E54"/>
    <mergeCell ref="B57:E57"/>
    <mergeCell ref="B60:E60"/>
    <mergeCell ref="B63:E63"/>
    <mergeCell ref="B48:E48"/>
    <mergeCell ref="B36:E36"/>
    <mergeCell ref="B39:E39"/>
    <mergeCell ref="B42:E42"/>
    <mergeCell ref="B45:E45"/>
    <mergeCell ref="L19:R30"/>
    <mergeCell ref="B15:E15"/>
    <mergeCell ref="B3:E3"/>
    <mergeCell ref="B6:E6"/>
    <mergeCell ref="B9:E9"/>
    <mergeCell ref="B12:E12"/>
    <mergeCell ref="B18:E18"/>
    <mergeCell ref="B21:E21"/>
    <mergeCell ref="B24:E24"/>
    <mergeCell ref="B30:E30"/>
  </mergeCells>
  <hyperlinks>
    <hyperlink ref="M32" r:id="rId1" xr:uid="{3A51E7CF-E058-4E2D-93FC-5897790CD28B}"/>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8" r:id="rId4" name="Button 2">
              <controlPr defaultSize="0" print="0" autoFill="0" autoPict="0" macro="[0]!Gomb2_Click">
                <anchor moveWithCells="1" sizeWithCells="1">
                  <from>
                    <xdr:col>5</xdr:col>
                    <xdr:colOff>7620</xdr:colOff>
                    <xdr:row>1</xdr:row>
                    <xdr:rowOff>152400</xdr:rowOff>
                  </from>
                  <to>
                    <xdr:col>8</xdr:col>
                    <xdr:colOff>342900</xdr:colOff>
                    <xdr:row>3</xdr:row>
                    <xdr:rowOff>38100</xdr:rowOff>
                  </to>
                </anchor>
              </controlPr>
            </control>
          </mc:Choice>
        </mc:AlternateContent>
        <mc:AlternateContent xmlns:mc="http://schemas.openxmlformats.org/markup-compatibility/2006">
          <mc:Choice Requires="x14">
            <control shapeId="24579" r:id="rId5" name="Button 3">
              <controlPr defaultSize="0" print="0" autoFill="0" autoPict="0" macro="[0]!Gomb3_Click">
                <anchor moveWithCells="1" sizeWithCells="1">
                  <from>
                    <xdr:col>5</xdr:col>
                    <xdr:colOff>0</xdr:colOff>
                    <xdr:row>5</xdr:row>
                    <xdr:rowOff>0</xdr:rowOff>
                  </from>
                  <to>
                    <xdr:col>8</xdr:col>
                    <xdr:colOff>327660</xdr:colOff>
                    <xdr:row>6</xdr:row>
                    <xdr:rowOff>38100</xdr:rowOff>
                  </to>
                </anchor>
              </controlPr>
            </control>
          </mc:Choice>
        </mc:AlternateContent>
        <mc:AlternateContent xmlns:mc="http://schemas.openxmlformats.org/markup-compatibility/2006">
          <mc:Choice Requires="x14">
            <control shapeId="24580" r:id="rId6" name="Button 4">
              <controlPr defaultSize="0" print="0" autoFill="0" autoPict="0" macro="[0]!Gomb4_Click">
                <anchor moveWithCells="1" sizeWithCells="1">
                  <from>
                    <xdr:col>5</xdr:col>
                    <xdr:colOff>0</xdr:colOff>
                    <xdr:row>7</xdr:row>
                    <xdr:rowOff>152400</xdr:rowOff>
                  </from>
                  <to>
                    <xdr:col>8</xdr:col>
                    <xdr:colOff>327660</xdr:colOff>
                    <xdr:row>9</xdr:row>
                    <xdr:rowOff>38100</xdr:rowOff>
                  </to>
                </anchor>
              </controlPr>
            </control>
          </mc:Choice>
        </mc:AlternateContent>
        <mc:AlternateContent xmlns:mc="http://schemas.openxmlformats.org/markup-compatibility/2006">
          <mc:Choice Requires="x14">
            <control shapeId="24581" r:id="rId7" name="Button 5">
              <controlPr defaultSize="0" print="0" autoFill="0" autoPict="0" macro="[0]!Gomb5_Click">
                <anchor moveWithCells="1" sizeWithCells="1">
                  <from>
                    <xdr:col>5</xdr:col>
                    <xdr:colOff>0</xdr:colOff>
                    <xdr:row>10</xdr:row>
                    <xdr:rowOff>175260</xdr:rowOff>
                  </from>
                  <to>
                    <xdr:col>8</xdr:col>
                    <xdr:colOff>327660</xdr:colOff>
                    <xdr:row>12</xdr:row>
                    <xdr:rowOff>60960</xdr:rowOff>
                  </to>
                </anchor>
              </controlPr>
            </control>
          </mc:Choice>
        </mc:AlternateContent>
        <mc:AlternateContent xmlns:mc="http://schemas.openxmlformats.org/markup-compatibility/2006">
          <mc:Choice Requires="x14">
            <control shapeId="24582" r:id="rId8" name="Button 6">
              <controlPr defaultSize="0" print="0" autoFill="0" autoPict="0" macro="[0]!Gomb6_Click">
                <anchor moveWithCells="1" sizeWithCells="1">
                  <from>
                    <xdr:col>4</xdr:col>
                    <xdr:colOff>601980</xdr:colOff>
                    <xdr:row>13</xdr:row>
                    <xdr:rowOff>175260</xdr:rowOff>
                  </from>
                  <to>
                    <xdr:col>8</xdr:col>
                    <xdr:colOff>320040</xdr:colOff>
                    <xdr:row>15</xdr:row>
                    <xdr:rowOff>99060</xdr:rowOff>
                  </to>
                </anchor>
              </controlPr>
            </control>
          </mc:Choice>
        </mc:AlternateContent>
        <mc:AlternateContent xmlns:mc="http://schemas.openxmlformats.org/markup-compatibility/2006">
          <mc:Choice Requires="x14">
            <control shapeId="24583" r:id="rId9" name="Button 7">
              <controlPr defaultSize="0" print="0" autoFill="0" autoPict="0" macro="[0]!Gomb7_Click">
                <anchor moveWithCells="1" sizeWithCells="1">
                  <from>
                    <xdr:col>5</xdr:col>
                    <xdr:colOff>7620</xdr:colOff>
                    <xdr:row>16</xdr:row>
                    <xdr:rowOff>160020</xdr:rowOff>
                  </from>
                  <to>
                    <xdr:col>8</xdr:col>
                    <xdr:colOff>342900</xdr:colOff>
                    <xdr:row>18</xdr:row>
                    <xdr:rowOff>38100</xdr:rowOff>
                  </to>
                </anchor>
              </controlPr>
            </control>
          </mc:Choice>
        </mc:AlternateContent>
        <mc:AlternateContent xmlns:mc="http://schemas.openxmlformats.org/markup-compatibility/2006">
          <mc:Choice Requires="x14">
            <control shapeId="24584" r:id="rId10" name="Button 8">
              <controlPr defaultSize="0" print="0" autoFill="0" autoPict="0" macro="[0]!Gomb8_Click">
                <anchor moveWithCells="1" sizeWithCells="1">
                  <from>
                    <xdr:col>5</xdr:col>
                    <xdr:colOff>0</xdr:colOff>
                    <xdr:row>19</xdr:row>
                    <xdr:rowOff>175260</xdr:rowOff>
                  </from>
                  <to>
                    <xdr:col>8</xdr:col>
                    <xdr:colOff>327660</xdr:colOff>
                    <xdr:row>21</xdr:row>
                    <xdr:rowOff>38100</xdr:rowOff>
                  </to>
                </anchor>
              </controlPr>
            </control>
          </mc:Choice>
        </mc:AlternateContent>
        <mc:AlternateContent xmlns:mc="http://schemas.openxmlformats.org/markup-compatibility/2006">
          <mc:Choice Requires="x14">
            <control shapeId="24585" r:id="rId11" name="Button 9">
              <controlPr defaultSize="0" print="0" autoFill="0" autoPict="0" macro="[0]!Gomb9_Click">
                <anchor moveWithCells="1" sizeWithCells="1">
                  <from>
                    <xdr:col>5</xdr:col>
                    <xdr:colOff>0</xdr:colOff>
                    <xdr:row>22</xdr:row>
                    <xdr:rowOff>152400</xdr:rowOff>
                  </from>
                  <to>
                    <xdr:col>8</xdr:col>
                    <xdr:colOff>327660</xdr:colOff>
                    <xdr:row>24</xdr:row>
                    <xdr:rowOff>45720</xdr:rowOff>
                  </to>
                </anchor>
              </controlPr>
            </control>
          </mc:Choice>
        </mc:AlternateContent>
        <mc:AlternateContent xmlns:mc="http://schemas.openxmlformats.org/markup-compatibility/2006">
          <mc:Choice Requires="x14">
            <control shapeId="24586" r:id="rId12" name="Button 10">
              <controlPr defaultSize="0" print="0" autoFill="0" autoPict="0" macro="[0]!Gomb10_Click">
                <anchor moveWithCells="1" sizeWithCells="1">
                  <from>
                    <xdr:col>5</xdr:col>
                    <xdr:colOff>0</xdr:colOff>
                    <xdr:row>28</xdr:row>
                    <xdr:rowOff>175260</xdr:rowOff>
                  </from>
                  <to>
                    <xdr:col>8</xdr:col>
                    <xdr:colOff>327660</xdr:colOff>
                    <xdr:row>30</xdr:row>
                    <xdr:rowOff>60960</xdr:rowOff>
                  </to>
                </anchor>
              </controlPr>
            </control>
          </mc:Choice>
        </mc:AlternateContent>
        <mc:AlternateContent xmlns:mc="http://schemas.openxmlformats.org/markup-compatibility/2006">
          <mc:Choice Requires="x14">
            <control shapeId="24587" r:id="rId13" name="Button 11">
              <controlPr defaultSize="0" print="0" autoFill="0" autoPict="0" macro="[0]!Gomb11_Click">
                <anchor moveWithCells="1" sizeWithCells="1">
                  <from>
                    <xdr:col>4</xdr:col>
                    <xdr:colOff>601980</xdr:colOff>
                    <xdr:row>31</xdr:row>
                    <xdr:rowOff>137160</xdr:rowOff>
                  </from>
                  <to>
                    <xdr:col>8</xdr:col>
                    <xdr:colOff>320040</xdr:colOff>
                    <xdr:row>33</xdr:row>
                    <xdr:rowOff>30480</xdr:rowOff>
                  </to>
                </anchor>
              </controlPr>
            </control>
          </mc:Choice>
        </mc:AlternateContent>
        <mc:AlternateContent xmlns:mc="http://schemas.openxmlformats.org/markup-compatibility/2006">
          <mc:Choice Requires="x14">
            <control shapeId="24588" r:id="rId14" name="Button 12">
              <controlPr defaultSize="0" print="0" autoFill="0" autoPict="0" macro="[0]!Gomb12_Click">
                <anchor moveWithCells="1" sizeWithCells="1">
                  <from>
                    <xdr:col>5</xdr:col>
                    <xdr:colOff>0</xdr:colOff>
                    <xdr:row>34</xdr:row>
                    <xdr:rowOff>175260</xdr:rowOff>
                  </from>
                  <to>
                    <xdr:col>8</xdr:col>
                    <xdr:colOff>327660</xdr:colOff>
                    <xdr:row>36</xdr:row>
                    <xdr:rowOff>60960</xdr:rowOff>
                  </to>
                </anchor>
              </controlPr>
            </control>
          </mc:Choice>
        </mc:AlternateContent>
        <mc:AlternateContent xmlns:mc="http://schemas.openxmlformats.org/markup-compatibility/2006">
          <mc:Choice Requires="x14">
            <control shapeId="24589" r:id="rId15" name="Button 13">
              <controlPr defaultSize="0" print="0" autoFill="0" autoPict="0" macro="[0]!Gomb13_Click">
                <anchor moveWithCells="1" sizeWithCells="1">
                  <from>
                    <xdr:col>4</xdr:col>
                    <xdr:colOff>601980</xdr:colOff>
                    <xdr:row>37</xdr:row>
                    <xdr:rowOff>152400</xdr:rowOff>
                  </from>
                  <to>
                    <xdr:col>8</xdr:col>
                    <xdr:colOff>320040</xdr:colOff>
                    <xdr:row>39</xdr:row>
                    <xdr:rowOff>38100</xdr:rowOff>
                  </to>
                </anchor>
              </controlPr>
            </control>
          </mc:Choice>
        </mc:AlternateContent>
        <mc:AlternateContent xmlns:mc="http://schemas.openxmlformats.org/markup-compatibility/2006">
          <mc:Choice Requires="x14">
            <control shapeId="24592" r:id="rId16" name="Button 16">
              <controlPr defaultSize="0" print="0" autoFill="0" autoPict="0" macro="[0]!Gomb16_Click">
                <anchor moveWithCells="1" sizeWithCells="1">
                  <from>
                    <xdr:col>5</xdr:col>
                    <xdr:colOff>0</xdr:colOff>
                    <xdr:row>40</xdr:row>
                    <xdr:rowOff>175260</xdr:rowOff>
                  </from>
                  <to>
                    <xdr:col>8</xdr:col>
                    <xdr:colOff>327660</xdr:colOff>
                    <xdr:row>42</xdr:row>
                    <xdr:rowOff>45720</xdr:rowOff>
                  </to>
                </anchor>
              </controlPr>
            </control>
          </mc:Choice>
        </mc:AlternateContent>
        <mc:AlternateContent xmlns:mc="http://schemas.openxmlformats.org/markup-compatibility/2006">
          <mc:Choice Requires="x14">
            <control shapeId="24593" r:id="rId17" name="Button 17">
              <controlPr defaultSize="0" print="0" autoFill="0" autoPict="0" macro="[0]!Gomb17_Click">
                <anchor moveWithCells="1" sizeWithCells="1">
                  <from>
                    <xdr:col>4</xdr:col>
                    <xdr:colOff>601980</xdr:colOff>
                    <xdr:row>43</xdr:row>
                    <xdr:rowOff>160020</xdr:rowOff>
                  </from>
                  <to>
                    <xdr:col>8</xdr:col>
                    <xdr:colOff>320040</xdr:colOff>
                    <xdr:row>45</xdr:row>
                    <xdr:rowOff>68580</xdr:rowOff>
                  </to>
                </anchor>
              </controlPr>
            </control>
          </mc:Choice>
        </mc:AlternateContent>
        <mc:AlternateContent xmlns:mc="http://schemas.openxmlformats.org/markup-compatibility/2006">
          <mc:Choice Requires="x14">
            <control shapeId="24594" r:id="rId18" name="Button 18">
              <controlPr defaultSize="0" print="0" autoFill="0" autoPict="0" macro="[0]!Gomb18_Click">
                <anchor moveWithCells="1" sizeWithCells="1">
                  <from>
                    <xdr:col>5</xdr:col>
                    <xdr:colOff>0</xdr:colOff>
                    <xdr:row>46</xdr:row>
                    <xdr:rowOff>160020</xdr:rowOff>
                  </from>
                  <to>
                    <xdr:col>8</xdr:col>
                    <xdr:colOff>327660</xdr:colOff>
                    <xdr:row>48</xdr:row>
                    <xdr:rowOff>38100</xdr:rowOff>
                  </to>
                </anchor>
              </controlPr>
            </control>
          </mc:Choice>
        </mc:AlternateContent>
        <mc:AlternateContent xmlns:mc="http://schemas.openxmlformats.org/markup-compatibility/2006">
          <mc:Choice Requires="x14">
            <control shapeId="24595" r:id="rId19" name="Button 19">
              <controlPr defaultSize="0" print="0" autoFill="0" autoPict="0" macro="[0]!Gomb19_Click">
                <anchor moveWithCells="1" sizeWithCells="1">
                  <from>
                    <xdr:col>5</xdr:col>
                    <xdr:colOff>0</xdr:colOff>
                    <xdr:row>49</xdr:row>
                    <xdr:rowOff>160020</xdr:rowOff>
                  </from>
                  <to>
                    <xdr:col>8</xdr:col>
                    <xdr:colOff>327660</xdr:colOff>
                    <xdr:row>51</xdr:row>
                    <xdr:rowOff>60960</xdr:rowOff>
                  </to>
                </anchor>
              </controlPr>
            </control>
          </mc:Choice>
        </mc:AlternateContent>
        <mc:AlternateContent xmlns:mc="http://schemas.openxmlformats.org/markup-compatibility/2006">
          <mc:Choice Requires="x14">
            <control shapeId="24596" r:id="rId20" name="Button 20">
              <controlPr defaultSize="0" print="0" autoFill="0" autoPict="0" macro="[0]!Gomb20_Click">
                <anchor moveWithCells="1" sizeWithCells="1">
                  <from>
                    <xdr:col>5</xdr:col>
                    <xdr:colOff>0</xdr:colOff>
                    <xdr:row>53</xdr:row>
                    <xdr:rowOff>0</xdr:rowOff>
                  </from>
                  <to>
                    <xdr:col>8</xdr:col>
                    <xdr:colOff>327660</xdr:colOff>
                    <xdr:row>54</xdr:row>
                    <xdr:rowOff>83820</xdr:rowOff>
                  </to>
                </anchor>
              </controlPr>
            </control>
          </mc:Choice>
        </mc:AlternateContent>
        <mc:AlternateContent xmlns:mc="http://schemas.openxmlformats.org/markup-compatibility/2006">
          <mc:Choice Requires="x14">
            <control shapeId="24597" r:id="rId21" name="Button 21">
              <controlPr defaultSize="0" print="0" autoFill="0" autoPict="0" macro="[0]!Gomb21_Click">
                <anchor moveWithCells="1" sizeWithCells="1">
                  <from>
                    <xdr:col>4</xdr:col>
                    <xdr:colOff>601980</xdr:colOff>
                    <xdr:row>55</xdr:row>
                    <xdr:rowOff>160020</xdr:rowOff>
                  </from>
                  <to>
                    <xdr:col>8</xdr:col>
                    <xdr:colOff>320040</xdr:colOff>
                    <xdr:row>57</xdr:row>
                    <xdr:rowOff>60960</xdr:rowOff>
                  </to>
                </anchor>
              </controlPr>
            </control>
          </mc:Choice>
        </mc:AlternateContent>
        <mc:AlternateContent xmlns:mc="http://schemas.openxmlformats.org/markup-compatibility/2006">
          <mc:Choice Requires="x14">
            <control shapeId="24598" r:id="rId22" name="Button 22">
              <controlPr defaultSize="0" print="0" autoFill="0" autoPict="0" macro="[0]!Gomb22_Click">
                <anchor moveWithCells="1" sizeWithCells="1">
                  <from>
                    <xdr:col>5</xdr:col>
                    <xdr:colOff>0</xdr:colOff>
                    <xdr:row>58</xdr:row>
                    <xdr:rowOff>175260</xdr:rowOff>
                  </from>
                  <to>
                    <xdr:col>8</xdr:col>
                    <xdr:colOff>327660</xdr:colOff>
                    <xdr:row>60</xdr:row>
                    <xdr:rowOff>83820</xdr:rowOff>
                  </to>
                </anchor>
              </controlPr>
            </control>
          </mc:Choice>
        </mc:AlternateContent>
        <mc:AlternateContent xmlns:mc="http://schemas.openxmlformats.org/markup-compatibility/2006">
          <mc:Choice Requires="x14">
            <control shapeId="24599" r:id="rId23" name="Button 23">
              <controlPr defaultSize="0" print="0" autoFill="0" autoPict="0" macro="[0]!Gomb23_Click">
                <anchor moveWithCells="1" sizeWithCells="1">
                  <from>
                    <xdr:col>4</xdr:col>
                    <xdr:colOff>601980</xdr:colOff>
                    <xdr:row>61</xdr:row>
                    <xdr:rowOff>175260</xdr:rowOff>
                  </from>
                  <to>
                    <xdr:col>8</xdr:col>
                    <xdr:colOff>320040</xdr:colOff>
                    <xdr:row>63</xdr:row>
                    <xdr:rowOff>45720</xdr:rowOff>
                  </to>
                </anchor>
              </controlPr>
            </control>
          </mc:Choice>
        </mc:AlternateContent>
        <mc:AlternateContent xmlns:mc="http://schemas.openxmlformats.org/markup-compatibility/2006">
          <mc:Choice Requires="x14">
            <control shapeId="24600" r:id="rId24" name="Button 24">
              <controlPr defaultSize="0" print="0" autoFill="0" autoPict="0" macro="[0]!Gomb24_Click">
                <anchor moveWithCells="1" sizeWithCells="1">
                  <from>
                    <xdr:col>5</xdr:col>
                    <xdr:colOff>0</xdr:colOff>
                    <xdr:row>65</xdr:row>
                    <xdr:rowOff>7620</xdr:rowOff>
                  </from>
                  <to>
                    <xdr:col>8</xdr:col>
                    <xdr:colOff>327660</xdr:colOff>
                    <xdr:row>66</xdr:row>
                    <xdr:rowOff>76200</xdr:rowOff>
                  </to>
                </anchor>
              </controlPr>
            </control>
          </mc:Choice>
        </mc:AlternateContent>
        <mc:AlternateContent xmlns:mc="http://schemas.openxmlformats.org/markup-compatibility/2006">
          <mc:Choice Requires="x14">
            <control shapeId="24601" r:id="rId25" name="Button 25">
              <controlPr defaultSize="0" print="0" autoFill="0" autoPict="0" macro="[0]!Gomb25_Click">
                <anchor moveWithCells="1" sizeWithCells="1">
                  <from>
                    <xdr:col>5</xdr:col>
                    <xdr:colOff>0</xdr:colOff>
                    <xdr:row>67</xdr:row>
                    <xdr:rowOff>190500</xdr:rowOff>
                  </from>
                  <to>
                    <xdr:col>8</xdr:col>
                    <xdr:colOff>327660</xdr:colOff>
                    <xdr:row>69</xdr:row>
                    <xdr:rowOff>38100</xdr:rowOff>
                  </to>
                </anchor>
              </controlPr>
            </control>
          </mc:Choice>
        </mc:AlternateContent>
        <mc:AlternateContent xmlns:mc="http://schemas.openxmlformats.org/markup-compatibility/2006">
          <mc:Choice Requires="x14">
            <control shapeId="24602" r:id="rId26" name="Button 26">
              <controlPr defaultSize="0" print="0" autoFill="0" autoPict="0" macro="[0]!Gomb26_Click">
                <anchor moveWithCells="1" sizeWithCells="1">
                  <from>
                    <xdr:col>5</xdr:col>
                    <xdr:colOff>7620</xdr:colOff>
                    <xdr:row>71</xdr:row>
                    <xdr:rowOff>0</xdr:rowOff>
                  </from>
                  <to>
                    <xdr:col>8</xdr:col>
                    <xdr:colOff>297180</xdr:colOff>
                    <xdr:row>72</xdr:row>
                    <xdr:rowOff>68580</xdr:rowOff>
                  </to>
                </anchor>
              </controlPr>
            </control>
          </mc:Choice>
        </mc:AlternateContent>
        <mc:AlternateContent xmlns:mc="http://schemas.openxmlformats.org/markup-compatibility/2006">
          <mc:Choice Requires="x14">
            <control shapeId="24604" r:id="rId27" name="Button 28">
              <controlPr defaultSize="0" print="0" autoFill="0" autoPict="0" macro="[0]!Gomb28_Click">
                <anchor moveWithCells="1" sizeWithCells="1">
                  <from>
                    <xdr:col>4</xdr:col>
                    <xdr:colOff>601980</xdr:colOff>
                    <xdr:row>25</xdr:row>
                    <xdr:rowOff>182880</xdr:rowOff>
                  </from>
                  <to>
                    <xdr:col>8</xdr:col>
                    <xdr:colOff>335280</xdr:colOff>
                    <xdr:row>27</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BEE2-C56E-4FF0-9586-FCFEA53ECA97}">
  <sheetPr codeName="Munka2"/>
  <dimension ref="B2:AG73"/>
  <sheetViews>
    <sheetView workbookViewId="0">
      <selection activeCell="D13" sqref="D13"/>
    </sheetView>
  </sheetViews>
  <sheetFormatPr defaultRowHeight="15.6" x14ac:dyDescent="0.3"/>
  <cols>
    <col min="1" max="1" width="8.88671875" style="3"/>
    <col min="2" max="2" width="16" style="3" customWidth="1"/>
    <col min="3" max="3" width="8.44140625" style="3" customWidth="1"/>
    <col min="4" max="4" width="6.33203125" style="3" customWidth="1"/>
    <col min="5" max="5" width="5.77734375" style="3" customWidth="1"/>
    <col min="6" max="6" width="5.6640625" style="3" customWidth="1"/>
    <col min="7" max="9" width="5" style="3" customWidth="1"/>
    <col min="10" max="10" width="6.77734375" style="3" customWidth="1"/>
    <col min="11" max="11" width="4.33203125" style="3" customWidth="1"/>
    <col min="12" max="12" width="12" style="3" customWidth="1"/>
    <col min="13" max="13" width="7.6640625" style="3" customWidth="1"/>
    <col min="14" max="17" width="5.6640625" style="3" customWidth="1"/>
    <col min="18" max="18" width="5.77734375" style="3" customWidth="1"/>
    <col min="19" max="20" width="6" style="3" customWidth="1"/>
    <col min="21" max="21" width="6.5546875" style="3" customWidth="1"/>
    <col min="22" max="22" width="6.109375" style="3" customWidth="1"/>
    <col min="23" max="23" width="11.88671875" style="3" customWidth="1"/>
    <col min="24" max="24" width="7.6640625" style="3" bestFit="1" customWidth="1"/>
    <col min="25" max="25" width="6.5546875" style="3" customWidth="1"/>
    <col min="26" max="26" width="6.109375" style="3" customWidth="1"/>
    <col min="27" max="28" width="5" style="3" customWidth="1"/>
    <col min="29" max="29" width="5.77734375" style="3" customWidth="1"/>
    <col min="30" max="30" width="6" style="3" customWidth="1"/>
    <col min="31" max="33" width="6.109375" style="3" customWidth="1"/>
    <col min="34" max="34" width="4.5546875" style="3" customWidth="1"/>
    <col min="35" max="16384" width="8.88671875" style="3"/>
  </cols>
  <sheetData>
    <row r="2" spans="2:33" x14ac:dyDescent="0.3">
      <c r="B2" s="41" t="s">
        <v>262</v>
      </c>
    </row>
    <row r="3" spans="2:33" x14ac:dyDescent="0.3">
      <c r="B3" s="3" t="s">
        <v>263</v>
      </c>
    </row>
    <row r="9" spans="2:33" ht="16.2" thickBot="1" x14ac:dyDescent="0.35"/>
    <row r="10" spans="2:33" ht="16.2" thickTop="1" x14ac:dyDescent="0.3">
      <c r="B10" s="91" t="s">
        <v>264</v>
      </c>
      <c r="C10" s="92"/>
      <c r="D10" s="92"/>
      <c r="E10" s="92"/>
      <c r="F10" s="92"/>
      <c r="G10" s="92"/>
      <c r="H10" s="92"/>
      <c r="I10" s="92"/>
      <c r="J10" s="93"/>
      <c r="L10" s="91" t="s">
        <v>265</v>
      </c>
      <c r="M10" s="92"/>
      <c r="N10" s="92"/>
      <c r="O10" s="92"/>
      <c r="P10" s="92"/>
      <c r="Q10" s="92"/>
      <c r="R10" s="92"/>
      <c r="S10" s="92"/>
      <c r="T10" s="92"/>
      <c r="U10" s="93"/>
      <c r="W10" s="91" t="s">
        <v>266</v>
      </c>
      <c r="X10" s="92"/>
      <c r="Y10" s="92"/>
      <c r="Z10" s="92"/>
      <c r="AA10" s="92"/>
      <c r="AB10" s="92"/>
      <c r="AC10" s="92"/>
      <c r="AD10" s="92"/>
      <c r="AE10" s="92"/>
      <c r="AF10" s="92"/>
      <c r="AG10" s="93"/>
    </row>
    <row r="11" spans="2:33" x14ac:dyDescent="0.3">
      <c r="B11" s="70" t="s">
        <v>267</v>
      </c>
      <c r="C11" s="2"/>
      <c r="D11" s="2"/>
      <c r="E11" s="2"/>
      <c r="F11" s="2"/>
      <c r="G11" s="2"/>
      <c r="H11" s="2"/>
      <c r="I11" s="2"/>
      <c r="J11" s="71"/>
      <c r="L11" s="70" t="s">
        <v>267</v>
      </c>
      <c r="M11" s="2"/>
      <c r="N11" s="2"/>
      <c r="O11" s="2"/>
      <c r="P11" s="2"/>
      <c r="Q11" s="2"/>
      <c r="R11" s="2"/>
      <c r="S11" s="2"/>
      <c r="T11" s="2"/>
      <c r="U11" s="71"/>
      <c r="W11" s="70" t="s">
        <v>267</v>
      </c>
      <c r="X11" s="2"/>
      <c r="Y11" s="2"/>
      <c r="Z11" s="2"/>
      <c r="AA11" s="2"/>
      <c r="AB11" s="2"/>
      <c r="AC11" s="2"/>
      <c r="AD11" s="2"/>
      <c r="AE11" s="2"/>
      <c r="AF11" s="2"/>
      <c r="AG11" s="71"/>
    </row>
    <row r="12" spans="2:33" x14ac:dyDescent="0.3">
      <c r="B12" s="42" t="s">
        <v>180</v>
      </c>
      <c r="C12" s="44"/>
      <c r="D12" s="44">
        <f>IF(E12+E16+E17&lt;10,0,1)</f>
        <v>1</v>
      </c>
      <c r="E12" s="44">
        <f>IF(F12+F16+F17&lt;10,0,1)</f>
        <v>1</v>
      </c>
      <c r="F12" s="44">
        <f>IF(G16+G17&lt;10,0,1)</f>
        <v>0</v>
      </c>
      <c r="G12" s="44"/>
      <c r="J12" s="43"/>
      <c r="L12" s="42" t="s">
        <v>180</v>
      </c>
      <c r="N12" s="44">
        <f>IF(O12+O16+O17&lt;10,0,1)</f>
        <v>1</v>
      </c>
      <c r="O12" s="44">
        <f>IF(P12+P16+P17&lt;10,0,1)</f>
        <v>1</v>
      </c>
      <c r="P12" s="44">
        <f>IF(Q12+Q16+Q17&lt;10,0,1)</f>
        <v>1</v>
      </c>
      <c r="Q12" s="44">
        <f>IF(R16+R17&lt;10,0,1)</f>
        <v>0</v>
      </c>
      <c r="U12" s="43"/>
      <c r="W12" s="42" t="s">
        <v>180</v>
      </c>
      <c r="Y12" s="44">
        <f>IF(Z12+Z16+Z17&lt;10,0,1)</f>
        <v>1</v>
      </c>
      <c r="Z12" s="44">
        <f>IF(AA12+AA16+AA17&lt;10,0,1)</f>
        <v>1</v>
      </c>
      <c r="AA12" s="44">
        <f>IF(AB12+AB16+AB17&lt;10,0,1)</f>
        <v>1</v>
      </c>
      <c r="AB12" s="44">
        <f>IF(AC12+AC16+AC17&lt;10,0,1)</f>
        <v>1</v>
      </c>
      <c r="AC12" s="44">
        <f>IF(AD16+AD17&lt;10,0,1)</f>
        <v>0</v>
      </c>
      <c r="AG12" s="43"/>
    </row>
    <row r="13" spans="2:33" x14ac:dyDescent="0.3">
      <c r="B13" s="72" t="s">
        <v>268</v>
      </c>
      <c r="E13" s="44">
        <f>IF(E15*I15+F13&gt;79,8,IF(E15*I15+F13&gt;69,7,IF(E15*I15+F13&gt;59,6,IF(E15*I15+F13&gt;49,5,IF(E15*I15+F13&gt;39,4,IF(E15*I15+F13&gt;29,3,IF(E15*I15+F13&gt;19,2,IF(E15*I15+F13&gt;9,1,0))))))))</f>
        <v>3</v>
      </c>
      <c r="F13" s="44">
        <f>IF(F15*I15&gt;79,8,IF(F15*I15&gt;69,7,IF(F15*I15&gt;59,6,IF(F15*I15&gt;49,5,IF(F15*I15&gt;39,4,IF(F15*I15&gt;29,3,IF(F15*I15&gt;19,2,IF(F15*I15&gt;9,1,0))))))))</f>
        <v>2</v>
      </c>
      <c r="J13" s="43"/>
      <c r="L13" s="72" t="s">
        <v>268</v>
      </c>
      <c r="O13" s="44">
        <f>IF(O15*T15+P13&gt;79,8,IF(O15*T15+P13&gt;69,7,IF(O15*T15+P13&gt;59,6,IF(O15*T15+P13&gt;49,5,IF(O15*T15+P13&gt;39,4,IF(O15*T15+P13&gt;29,3,IF(O15*T15+P13&gt;19,2,IF(O15*T15+P13&gt;9,1,0))))))))</f>
        <v>8</v>
      </c>
      <c r="P13" s="44">
        <f>IF(P15*T15+Q13&gt;79,8,IF(P15*T15+Q13&gt;69,7,IF(P15*T15+Q13&gt;59,6,IF(P15*T15+Q13&gt;49,5,IF(P15*T15+Q13&gt;39,4,IF(P15*T15+Q13&gt;29,3,IF(P15*T15+Q13&gt;19,2,IF(P15*T15+Q13&gt;9,1,0))))))))</f>
        <v>8</v>
      </c>
      <c r="Q13" s="44">
        <f>IF(Q15*T15&gt;79,8,IF(Q15*T15&gt;69,7,IF(Q15*T15&gt;59,6,IF(Q15*T15&gt;49,5,IF(Q15*T15&gt;39,4,IF(Q15*T15&gt;29,3,IF(Q15*T15&gt;19,2,IF(Q15*T15&gt;9,1,0))))))))</f>
        <v>8</v>
      </c>
      <c r="U13" s="43"/>
      <c r="W13" s="72" t="s">
        <v>268</v>
      </c>
      <c r="Z13" s="44">
        <f>IF(Z15*AF15+AA13&gt;79,8,IF(Z15*AF15+AA13&gt;69,7,IF(Z15*AF15+AA13&gt;59,6,IF(Z15*AF15+AA13&gt;49,5,IF(Z15*AF15+AA13&gt;39,4,IF(Z15*AF15+AA13&gt;29,3,IF(Z15*AF15+AA13&gt;19,2,IF(Z15*AF15+AA13&gt;9,1,0))))))))</f>
        <v>8</v>
      </c>
      <c r="AA13" s="44">
        <f>IF(AA15*AF15+AB13&gt;79,8,IF(AA15*AF15+AB13&gt;69,7,IF(AA15*AF15+AB13&gt;59,6,IF(AA15*AF15+AB13&gt;49,5,IF(AA15*AF15+AB13&gt;39,4,IF(AA15*AF15+AB13&gt;29,3,IF(AA15*AF15+AB13&gt;19,2,IF(AA15*AF15+AB13&gt;9,1,0))))))))</f>
        <v>8</v>
      </c>
      <c r="AB13" s="44">
        <f>IF(AB15*AF15+AC13&gt;79,8,IF(AB15*AF15+AC13&gt;69,7,IF(AB15*AF15+AC13&gt;59,6,IF(AB15*AF15+AC13&gt;49,5,IF(AB15*AF15+AC13&gt;39,4,IF(AB15*AF15+AC13&gt;29,3,IF(AB15*AF15+AC13&gt;19,2,IF(AB15*AF15+AC13&gt;9,1,0))))))))</f>
        <v>8</v>
      </c>
      <c r="AC13" s="44">
        <f>IF(AC15*AF15&gt;79,8,IF(AC15*AF15&gt;69,7,IF(AC15*AF15&gt;59,6,IF(AC15*AF15&gt;49,5,IF(AC15*AF15&gt;39,4,IF(AC15*AF15&gt;29,3,IF(AC15*AF15&gt;19,2,IF(AC15*AF15&gt;9,1,0))))))))</f>
        <v>8</v>
      </c>
      <c r="AG13" s="43"/>
    </row>
    <row r="14" spans="2:33" x14ac:dyDescent="0.3">
      <c r="B14" s="73" t="s">
        <v>269</v>
      </c>
      <c r="D14" s="44">
        <f>IF(E15*H15+E14&gt;79,8,IF(E15*H15+E14&gt;69,7,IF(E15*H15+E14&gt;59,6,IF(E15*H15+E14&gt;49,5,IF(E15*H15+E14&gt;39,4,IF(E15*H15+E14&gt;29,3,IF(E15*H15+E14&gt;19,2,IF(E15*H15+E14&gt;9,1,0))))))))</f>
        <v>3</v>
      </c>
      <c r="E14" s="44">
        <f>IF(F15*H15&gt;79,8,IF(F15*H15&gt;69,7,IF(F15*H15&gt;59,6,IF(F15*H15&gt;49,5,IF(F15*H15&gt;39,4,IF(F15*H15&gt;29,3,IF(F15*H15&gt;19,2,IF(F15*H15&gt;9,1,0))))))))</f>
        <v>2</v>
      </c>
      <c r="F14" s="74"/>
      <c r="J14" s="43"/>
      <c r="L14" s="73" t="s">
        <v>269</v>
      </c>
      <c r="N14" s="44">
        <f>IF(O15*S15+O14&gt;79,8,IF(O15*S15+O14&gt;69,7,IF(O15*S15+O14&gt;59,6,IF(O15*S15+O14&gt;49,5,IF(O15*S15+O14&gt;39,4,IF(O15*S15+O14&gt;29,3,IF(O15*S15+O14&gt;19,2,IF(O15*S15+O14&gt;9,1,0))))))))</f>
        <v>8</v>
      </c>
      <c r="O14" s="44">
        <f>IF(P15*S15+P14&gt;79,8,IF(P15*S15+P14&gt;69,7,IF(P15*S15+P14&gt;59,6,IF(P15*S15+P14&gt;49,5,IF(P15*S15+P14&gt;39,4,IF(P15*S15+P14&gt;29,3,IF(P15*S15+P14&gt;19,2,IF(P15*S15+P14&gt;9,1,0))))))))</f>
        <v>8</v>
      </c>
      <c r="P14" s="44">
        <f>IF(Q15*S15&gt;79,8,IF(Q15*S15&gt;69,7,IF(Q15*S15&gt;59,6,IF(Q15*S15&gt;49,5,IF(Q15*S15&gt;39,4,IF(Q15*S15&gt;29,3,IF(Q15*S15&gt;19,2,IF(Q15*S15&gt;9,1,0))))))))</f>
        <v>8</v>
      </c>
      <c r="Q14" s="74"/>
      <c r="U14" s="43"/>
      <c r="W14" s="73" t="s">
        <v>269</v>
      </c>
      <c r="X14" s="44"/>
      <c r="Y14" s="44">
        <f>IF(Z15*AE15+Z14&gt;79,8,IF(Z15*AE15+Z14&gt;69,7,IF(Z15*AE15+Z14&gt;59,6,IF(Z15*AE15+Z14&gt;49,5,IF(Z15*AE15+Z14&gt;39,4,IF(Z15*AE15+Z14&gt;29,3,IF(Z15*AE15+Z14&gt;19,2,IF(Z15*AE15+Z14&gt;9,1,0))))))))</f>
        <v>8</v>
      </c>
      <c r="Z14" s="44">
        <f>IF(AA15*AE15+AA14&gt;79,8,IF(AA15*AE15+AA14&gt;69,7,IF(AA15*AE15+AA14&gt;59,6,IF(AA15*AE15+AA14&gt;49,5,IF(AA15*AE15+AA14&gt;39,4,IF(AA15*AE15+AA14&gt;29,3,IF(AA15*AE15+AA14&gt;19,2,IF(AA15*AE15+AA14&gt;9,1,0))))))))</f>
        <v>8</v>
      </c>
      <c r="AA14" s="44">
        <f>IF(AB15*AE15+AB14&gt;79,8,IF(AB15*AE15+AB14&gt;69,7,IF(AB15*AE15+AB14&gt;59,6,IF(AB15*AE15+AB14&gt;49,5,IF(AB15*AE15+AB14&gt;39,4,IF(AB15*AE15+AB14&gt;29,3,IF(AB15*AE15+AB14&gt;19,2,IF(AB15*AE15+AB14&gt;9,1,0))))))))</f>
        <v>8</v>
      </c>
      <c r="AB14" s="44">
        <f>IF(AC15*AE15&gt;79,8,IF(AC15*AE15&gt;69,7,IF(AC15*AE15&gt;59,6,IF(AC15*AE15&gt;49,5,IF(AC15*AE15&gt;39,4,IF(AC15*AE15&gt;29,3,IF(AC15*AE15&gt;19,2,IF(AC15*AE15&gt;9,1,0))))))))</f>
        <v>8</v>
      </c>
      <c r="AC14" s="74"/>
      <c r="AG14" s="43"/>
    </row>
    <row r="15" spans="2:33" ht="16.2" thickBot="1" x14ac:dyDescent="0.35">
      <c r="B15" s="42"/>
      <c r="E15" s="55">
        <v>4</v>
      </c>
      <c r="F15" s="55">
        <v>3</v>
      </c>
      <c r="G15" s="2" t="s">
        <v>79</v>
      </c>
      <c r="H15" s="4">
        <v>9</v>
      </c>
      <c r="I15" s="67">
        <v>9</v>
      </c>
      <c r="J15" s="75"/>
      <c r="L15" s="42"/>
      <c r="O15" s="55">
        <v>9</v>
      </c>
      <c r="P15" s="55">
        <v>9</v>
      </c>
      <c r="Q15" s="55">
        <v>9</v>
      </c>
      <c r="R15" s="2" t="s">
        <v>79</v>
      </c>
      <c r="S15" s="4">
        <v>9</v>
      </c>
      <c r="T15" s="66">
        <v>9</v>
      </c>
      <c r="U15" s="75"/>
      <c r="W15" s="47"/>
      <c r="X15" s="1"/>
      <c r="Z15" s="55">
        <v>9</v>
      </c>
      <c r="AA15" s="55">
        <v>9</v>
      </c>
      <c r="AB15" s="55">
        <v>9</v>
      </c>
      <c r="AC15" s="55">
        <v>9</v>
      </c>
      <c r="AD15" s="2" t="s">
        <v>79</v>
      </c>
      <c r="AE15" s="4">
        <v>9</v>
      </c>
      <c r="AF15" s="66">
        <v>9</v>
      </c>
      <c r="AG15" s="75"/>
    </row>
    <row r="16" spans="2:33" ht="16.2" thickTop="1" x14ac:dyDescent="0.3">
      <c r="B16" s="42"/>
      <c r="D16" s="23">
        <f>D14</f>
        <v>3</v>
      </c>
      <c r="E16" s="76">
        <f>IF(E15*H15+E14&gt;79,E15*H15+E14-80,IF(E15*H15+E14&gt;69,E15*H15+E14-70,IF(E15*H15+E14&gt;59,E15*H15+E14-60,IF(E15*H15+E14&gt;49,E15*H15+E14-50,IF(E15*H15+E14&gt;39,E15*H15+E14-40,IF(E15*H15+E14&gt;29,E15*H15+E14-30,IF(E15*H15+E14&gt;19,E15*H15+E14-20,IF(E15*H15+E14&gt;9,E15*H15+E14-10,E15*H15+E14))))))))</f>
        <v>8</v>
      </c>
      <c r="F16" s="77">
        <f>IF(F15*H15&gt;79,F15*H15-80,IF(F15*H15&gt;69,F15*H15-70,IF(F15*H15&gt;59,F15*H15-60,IF(F15*H15&gt;49,F15*H15-50,IF(F15*H15&gt;39,F15*H15-40,IF(F15*H15&gt;29,F15*H15-30,IF(F15*H15&gt;19,F15*H15-20,IF(F15*H15&gt;9,F15*H15-10,F15*H15))))))))</f>
        <v>7</v>
      </c>
      <c r="G16" s="49"/>
      <c r="H16" s="49"/>
      <c r="I16" s="49"/>
      <c r="J16" s="43"/>
      <c r="L16" s="42"/>
      <c r="N16" s="23">
        <f>N14</f>
        <v>8</v>
      </c>
      <c r="O16" s="76">
        <f>IF(O15*S15+O14&gt;79,O15*S15+O14-80,IF(O15*S15+O14&gt;69,O15*S15+O14-70,IF(O15*S15+O14&gt;59,O15*S15+O14-60,IF(O15*S15+O14&gt;49,O15*S15+O14-50,IF(O15*S15+O14&gt;39,O15*S15+O14-40,IF(O15*S15+O14&gt;29,O15*S15+O14-30,IF(O15*S15+O14&gt;19,O15*S15+O14-20,IF(O15*S15+O14&gt;9,O15*S15+O14-10,O15*S15+O14))))))))</f>
        <v>9</v>
      </c>
      <c r="P16" s="76">
        <f>IF(P15*S15+P14&gt;79,P15*S15+P14-80,IF(P15*S15+P14&gt;69,P15*S15+P14-70,IF(P15*S15+P14&gt;59,P15*S15+P14-60,IF(P15*S15+P14&gt;49,P15*S15+P14-50,IF(P15*S15+P14&gt;39,P15*S15+P14-40,IF(P15*S15+P14&gt;29,P15*S15+P14-30,IF(P15*S15+P14&gt;19,P15*S15+P14-20,IF(P15*S15+P14&gt;9,P15*S15+P14-10,P15*S15+P14))))))))</f>
        <v>9</v>
      </c>
      <c r="Q16" s="77">
        <f>IF(Q15*S15&gt;79,Q15*S15-80,IF(Q15*S15&gt;69,Q15*S15-70,IF(Q15*S15&gt;59,Q15*S15-60,IF(Q15*S15&gt;49,Q15*S15-50,IF(Q15*S15&gt;39,Q15*S15-40,IF(Q15*S15&gt;29,Q15*S15-30,IF(Q15*S15&gt;19,Q15*S15-20,IF(Q15*S15&gt;9,Q15*S15-10,Q15*S15))))))))</f>
        <v>1</v>
      </c>
      <c r="R16" s="49"/>
      <c r="S16" s="49"/>
      <c r="T16" s="49"/>
      <c r="U16" s="43"/>
      <c r="W16" s="51"/>
      <c r="X16" s="15"/>
      <c r="Y16" s="23">
        <f>Y14</f>
        <v>8</v>
      </c>
      <c r="Z16" s="76">
        <f>IF(Z15*AE15+Z14&gt;79,Z15*AE15+Z14-80,IF(Z15*AE15+Z14&gt;69,Z15*AE15+Z14-70,IF(Z15*AE15+Z14&gt;59,Z15*AE15+Z14-60,IF(Z15*AE15+Z14&gt;49,Z15*AE15+Z14-50,IF(Z15*AE15+Z14&gt;39,Z15*AE15+Z14-40,IF(Z15*AE15+Z14&gt;29,Z15*AE15+Z14-30,IF(Z15*AE15+Z14&gt;19,Z15*AE15+Z14-20,IF(Z15*AE15+Z14&gt;9,Z15*AE15+Z14-10,Z15*AE15+Z14))))))))</f>
        <v>9</v>
      </c>
      <c r="AA16" s="76">
        <f>IF(AA15*AE15+AA14&gt;79,AA15*AE15+AA14-80,IF(AA15*AE15+AA14&gt;69,AA15*AE15+AA14-70,IF(AA15*AE15+AA14&gt;59,AA15*AE15+AA14-60,IF(AA15*AE15+AA14&gt;49,AA15*AE15+AA14-50,IF(AA15*AE15+AA14&gt;39,AA15*AE15+AA14-40,IF(AA15*AE15+AA14&gt;29,AA15*AE15+AA14-30,IF(AA15*AE15+AA14&gt;19,AA15*AE15+AA14-20,IF(AA15*AE15+AA14&gt;9,AA15*AE15+AA14-10,AA15*AE15+AA14))))))))</f>
        <v>9</v>
      </c>
      <c r="AB16" s="76">
        <f>IF(AB15*AE15+AB14&gt;79,AB15*AE15+AB14-80,IF(AB15*AE15+AB14&gt;69,AB15*AE15+AB14-70,IF(AB15*AE15+AB14&gt;59,AB15*AE15+AB14-60,IF(AB15*AE15+AB14&gt;49,AB15*AE15+AB14-50,IF(AB15*AE15+AB14&gt;39,AB15*AE15+AB14-40,IF(AB15*AE15+AB14&gt;29,AB15*AE15+AB14-30,IF(AB15*AE15+AB14&gt;19,AB15*AE15+AB14-20,IF(AB15*AE15+AB14&gt;9,AB15*AE15+AB14-10,AB15*AE15+AB14))))))))</f>
        <v>9</v>
      </c>
      <c r="AC16" s="77">
        <f>IF(AC15*AE15&gt;79,AC15*AE15-80,IF(AC15*AE15&gt;69,AC15*AE15-70,IF(AC15*AE15&gt;59,AC15*AE15-60,IF(AC15*AE15&gt;49,AC15*AE15-50,IF(AC15*AE15&gt;39,AC15*AE15-40,IF(AC15*AE15&gt;29,AC15*AE15-30,IF(AC15*AE15&gt;19,AC15*AE15-20,IF(AC15*AE15&gt;9,AC15*AE15-10,AC15*AE15))))))))</f>
        <v>1</v>
      </c>
      <c r="AD16" s="49"/>
      <c r="AE16" s="49"/>
      <c r="AF16" s="49"/>
      <c r="AG16" s="43"/>
    </row>
    <row r="17" spans="2:33" ht="16.2" thickBot="1" x14ac:dyDescent="0.35">
      <c r="B17" s="42"/>
      <c r="C17" s="78" t="s">
        <v>5</v>
      </c>
      <c r="D17" s="63"/>
      <c r="E17" s="79">
        <f>E13</f>
        <v>3</v>
      </c>
      <c r="F17" s="79">
        <f>IF(E15*I15+F13&gt;79,E15*I15+F13-80,IF(E15*I15+F13&gt;69,E15*I15+F13-70,IF(E15*I15+F13&gt;59,E15*I15+F13-60,IF(E15*I15+F13&gt;49,E15*I15+F13-50,IF(E15*I15+F13&gt;39,E15*I15+F13-40,IF(E15*I15+F13&gt;29,E15*I15+F13-30,IF(E15*I15+F13&gt;19,E15*I15+F13-20,IF(E15*I15+F13&gt;9,E15*I15+F13-10,E15*I15+F13))))))))</f>
        <v>8</v>
      </c>
      <c r="G17" s="80">
        <f>IF(F15*I15&gt;79,F15*I15-80,IF(F15*I15&gt;69,F15*I15-70,IF(F15*I15&gt;59,F15*I15-60,IF(F15*I15&gt;49,F15*I15-50,IF(F15*I15&gt;39,F15*I15-40,IF(F15*I15&gt;29,F15*I15-30,IF(F15*I15&gt;19,F15*I15-20,IF(F15*I15&gt;9,F15*I15-10,F15*I15))))))))</f>
        <v>7</v>
      </c>
      <c r="H17" s="49"/>
      <c r="I17" s="49"/>
      <c r="J17" s="43"/>
      <c r="L17" s="42"/>
      <c r="M17" s="78" t="s">
        <v>5</v>
      </c>
      <c r="N17" s="63"/>
      <c r="O17" s="79">
        <f>O13</f>
        <v>8</v>
      </c>
      <c r="P17" s="79">
        <f>IF(O15*T15+P13&gt;79,O15*T15+P13-80,IF(O15*T15+P13&gt;69,O15*T15+P13-70,IF(O15*T15+P13&gt;59,O15*T15+P13-60,IF(O15*T15+P13&gt;49,O15*T15+P13-50,IF(O15*T15+P13&gt;39,O15*T15+P13-40,IF(O15*T15+P13&gt;29,O15*T15+P13-30,IF(O15*T15+P13&gt;19,O15*T15+P13-20,IF(O15*T15+P13&gt;9,O15*T15+P13-10,O15*T15+P13))))))))</f>
        <v>9</v>
      </c>
      <c r="Q17" s="79">
        <f>IF(P15*T15+Q13&gt;79,P15*T15+Q13-80,IF(P15*T15+Q13&gt;69,P15*T15+Q13-70,IF(P15*T15+Q13&gt;59,P15*T15+Q13-60,IF(P15*T15+Q13&gt;49,P15*T15+Q13-50,IF(P15*T15+Q13&gt;39,P15*T15+Q13-40,IF(P15*T15+Q13&gt;29,P15*T15+Q13-30,IF(P15*T15+Q13&gt;19,P15*T15+Q13-20,IF(P15*T15+Q13&gt;9,P15*T15+Q13-10,P15*T15+Q13))))))))</f>
        <v>9</v>
      </c>
      <c r="R17" s="80">
        <f>IF(Q15*T15&gt;79,Q15*T15-80,IF(Q15*T15&gt;69,Q15*T15-70,IF(Q15*T15&gt;59,Q15*T15-60,IF(Q15*T15&gt;49,Q15*T15-50,IF(Q15*T15&gt;39,Q15*T15-40,IF(Q15*T15&gt;29,Q15*T15-30,IF(Q15*T15&gt;19,Q15*T15-20,IF(Q15*T15&gt;9,Q15*T15-10,Q15*T15))))))))</f>
        <v>1</v>
      </c>
      <c r="S17" s="49"/>
      <c r="T17" s="49"/>
      <c r="U17" s="43"/>
      <c r="W17" s="51"/>
      <c r="X17" s="78" t="s">
        <v>5</v>
      </c>
      <c r="Y17" s="54"/>
      <c r="Z17" s="79">
        <f>Z13</f>
        <v>8</v>
      </c>
      <c r="AA17" s="79">
        <f>IF(Z15*AF15+AA13&gt;79,Z15*AF15+AA13-80,IF(Z15*AF15+AA13&gt;69,Z15*AF15+AA13-70,IF(Z15*AF15+AA13&gt;59,Z15*AF15+AA13-60,IF(Z15*AF15+AA13&gt;49,Z15*AF15+AA13-50,IF(Z15*AF15+AA13&gt;39,Z15*AF15+AA13-40,IF(Z15*AF15+AA13&gt;29,Z15*AF15+AA13-30,IF(Z15*AF15+AA13&gt;19,Z15*AF15+AA13-20,IF(Z15*AF15+AA13&gt;9,Z15*AF15+AA13-10,Z15*AF15+AA13))))))))</f>
        <v>9</v>
      </c>
      <c r="AB17" s="79">
        <f>IF(AA15*AF15+AB13&gt;79,AA15*AF15+AB13-80,IF(AA15*AF15+AB13&gt;69,AA15*AF15+AB13-70,IF(AA15*AF15+AB13&gt;59,AA15*AF15+AB13-60,IF(AA15*AF15+AB13&gt;49,AA15*AF15+AB13-50,IF(AA15*AF15+AB13&gt;39,AA15*AF15+AB13-40,IF(AA15*AF15+AB13&gt;29,AA15*AF15+AB13-30,IF(AA15*AF15+AB13&gt;19,AA15*AF15+AB13-20,IF(AA15*AF15+AB13&gt;9,AA15*AF15+AB13-10,AA15*AF15+AB13))))))))</f>
        <v>9</v>
      </c>
      <c r="AC17" s="79">
        <f>IF(AB15*AF15+AC13&gt;79,AB15*AF15+AC13-80,IF(AB15*AF15+AC13&gt;69,AB15*AF15+AC13-70,IF(AB15*AF15+AC13&gt;59,AB15*AF15+AC13-60,IF(AB15*AF15+AC13&gt;49,AB15*AF15+AC13-50,IF(AB15*AF15+AC13&gt;39,AB15*AF15+AC13-40,IF(AB15*AF15+AC13&gt;29,AB15*AF15+AC13-30,IF(AB15*AF15+AC13&gt;19,AB15*AF15+AC13-20,IF(AB15*AF15+AC13&gt;9,AB15*AF15+AC13-10,AB15*AF15+AC13))))))))</f>
        <v>9</v>
      </c>
      <c r="AD17" s="80">
        <f>IF(AC15*AF15&gt;79,AC15*AF15-80,IF(AC15*AF15&gt;69,AC15*AF15-70,IF(AC15*AF15&gt;59,AC15*AF15-60,IF(AC15*AF15&gt;49,AC15*AF15-50,IF(AC15*AF15&gt;39,AC15*AF15-40,IF(AC15*AF15&gt;29,AC15*AF15-30,IF(AC15*AF15&gt;19,AC15*AF15-20,IF(AC15*AF15&gt;9,AC15*AF15-10,AC15*AF15))))))))</f>
        <v>1</v>
      </c>
      <c r="AE17" s="49"/>
      <c r="AF17" s="49"/>
      <c r="AG17" s="43"/>
    </row>
    <row r="18" spans="2:33" ht="16.2" thickTop="1" x14ac:dyDescent="0.3">
      <c r="B18" s="42"/>
      <c r="C18" s="49"/>
      <c r="D18" s="49">
        <f>IF(D12+D16+D17&lt;10,D12+D16+D17,D12+D16+D17-10)</f>
        <v>4</v>
      </c>
      <c r="E18" s="49">
        <f>IF(E12+E16+E17&lt;10,E12+E16+E17,E12+E16+E17-10)</f>
        <v>2</v>
      </c>
      <c r="F18" s="49">
        <f>IF(F16+F17&lt;10,F16+F17,F12+F16+F17-10)</f>
        <v>5</v>
      </c>
      <c r="G18" s="49">
        <f>G17</f>
        <v>7</v>
      </c>
      <c r="H18" s="49"/>
      <c r="I18" s="49"/>
      <c r="J18" s="43"/>
      <c r="L18" s="42"/>
      <c r="N18" s="49">
        <f>IF(N12+N16+N17&lt;10,N12+N16+N17,N12+N16+N17-10)</f>
        <v>9</v>
      </c>
      <c r="O18" s="49">
        <f>IF(O12+O16+O17&lt;10,O12+O16+O17,O12+O16+O17-10)</f>
        <v>8</v>
      </c>
      <c r="P18" s="49">
        <f>IF(P12+P16+P17&lt;10,P12+P16+P17,P12+P16+P17-10)</f>
        <v>9</v>
      </c>
      <c r="Q18" s="49">
        <f>IF(Q16+Q17&lt;10,Q16+Q17,Q12+Q16+Q17-10)</f>
        <v>0</v>
      </c>
      <c r="R18" s="49">
        <f>R17</f>
        <v>1</v>
      </c>
      <c r="S18" s="49"/>
      <c r="T18" s="49"/>
      <c r="U18" s="43"/>
      <c r="W18" s="51"/>
      <c r="X18" s="15"/>
      <c r="Y18" s="49">
        <f>Y16+Y12</f>
        <v>9</v>
      </c>
      <c r="Z18" s="49">
        <f>IF(Z12+Z16+Z17&lt;10,Z12+Z16+Z17,Z12+Z16+Z17-10)</f>
        <v>8</v>
      </c>
      <c r="AA18" s="49">
        <f>IF(AA12+AA16+AA17&lt;10,AA12+AA16+AA17,AA12+AA16+AA17-10)</f>
        <v>9</v>
      </c>
      <c r="AB18" s="49">
        <f>IF(AB12+AB16+AB17&lt;10,AB12+AB16+AB17,AB12+AB16+AB17-10)</f>
        <v>9</v>
      </c>
      <c r="AC18" s="49">
        <f>IF(AC16+AC17&lt;10,AC16+AC17,AC12+AC16+AC17-10)</f>
        <v>0</v>
      </c>
      <c r="AD18" s="49">
        <f>AD17</f>
        <v>1</v>
      </c>
      <c r="AE18" s="49"/>
      <c r="AF18" s="49"/>
      <c r="AG18" s="43"/>
    </row>
    <row r="19" spans="2:33" x14ac:dyDescent="0.3">
      <c r="B19" s="42"/>
      <c r="J19" s="43"/>
      <c r="L19" s="42"/>
      <c r="U19" s="43"/>
      <c r="W19" s="42"/>
      <c r="AG19" s="43"/>
    </row>
    <row r="20" spans="2:33" x14ac:dyDescent="0.3">
      <c r="B20" s="42" t="s">
        <v>141</v>
      </c>
      <c r="J20" s="43"/>
      <c r="L20" s="42" t="s">
        <v>141</v>
      </c>
      <c r="U20" s="43"/>
      <c r="W20" s="42" t="s">
        <v>141</v>
      </c>
      <c r="AG20" s="43"/>
    </row>
    <row r="21" spans="2:33" x14ac:dyDescent="0.3">
      <c r="B21" s="42" t="s">
        <v>142</v>
      </c>
      <c r="C21" s="2">
        <f>E15*10+F15</f>
        <v>43</v>
      </c>
      <c r="J21" s="43"/>
      <c r="L21" s="42" t="s">
        <v>142</v>
      </c>
      <c r="M21" s="2">
        <f>O15*100+P15*10+Q15</f>
        <v>999</v>
      </c>
      <c r="U21" s="43"/>
      <c r="W21" s="42" t="s">
        <v>142</v>
      </c>
      <c r="X21" s="2">
        <f>Z15*1000+AA15*100+AB15*10+AC15</f>
        <v>9999</v>
      </c>
      <c r="AG21" s="43"/>
    </row>
    <row r="22" spans="2:33" x14ac:dyDescent="0.3">
      <c r="B22" s="42" t="s">
        <v>143</v>
      </c>
      <c r="C22" s="2">
        <f>H15*10+I15</f>
        <v>99</v>
      </c>
      <c r="J22" s="43"/>
      <c r="L22" s="42" t="s">
        <v>143</v>
      </c>
      <c r="M22" s="2">
        <f>S15*10+T15</f>
        <v>99</v>
      </c>
      <c r="U22" s="43"/>
      <c r="W22" s="42" t="s">
        <v>143</v>
      </c>
      <c r="X22" s="2">
        <f>AE15*10+AF15</f>
        <v>99</v>
      </c>
      <c r="AG22" s="43"/>
    </row>
    <row r="23" spans="2:33" x14ac:dyDescent="0.3">
      <c r="B23" s="52" t="s">
        <v>158</v>
      </c>
      <c r="C23" s="15">
        <f>C21*C22</f>
        <v>4257</v>
      </c>
      <c r="J23" s="43"/>
      <c r="L23" s="52" t="s">
        <v>158</v>
      </c>
      <c r="M23" s="15">
        <f>M21*M22</f>
        <v>98901</v>
      </c>
      <c r="U23" s="43"/>
      <c r="W23" s="52" t="s">
        <v>158</v>
      </c>
      <c r="X23" s="15">
        <f>X21*X22</f>
        <v>989901</v>
      </c>
      <c r="AG23" s="43"/>
    </row>
    <row r="24" spans="2:33" x14ac:dyDescent="0.3">
      <c r="B24" s="42"/>
      <c r="J24" s="43"/>
      <c r="L24" s="42"/>
      <c r="U24" s="43"/>
      <c r="W24" s="42"/>
      <c r="AG24" s="43"/>
    </row>
    <row r="25" spans="2:33" x14ac:dyDescent="0.3">
      <c r="B25" s="42"/>
      <c r="D25" s="87" t="str">
        <f>IF(E15&gt;9,"Nem egyjegyű számot írtál be egy cellába",IF(F15&gt;9,"Nem egyjegyű számot írtál be egy cellába",IF(H15&gt;9,"Nem egyjegyű számot írtál be egy cellába",IF(I15&gt;9,"Nem egyjegyű számot írtál be egy cellába",""))))</f>
        <v/>
      </c>
      <c r="E25" s="87"/>
      <c r="F25" s="87"/>
      <c r="G25" s="87"/>
      <c r="H25" s="87"/>
      <c r="I25" s="87"/>
      <c r="J25" s="88"/>
      <c r="L25" s="42"/>
      <c r="O25" s="87" t="str">
        <f>IF(O15&gt;9,"Nem egyjegyű számot írtál be egy cellába",IF(P15&gt;9,"Nem egyjegyű számot írtál be egy cellába",IF(Q15&gt;9,"Nem egyjegyű számot írtál be egy cellába",IF(S15&gt;9,"Nem egyjegyű számot írtál be egy cellába",IF(T15&gt;9,"Nem egyjegyű számot írtál be egy cellába","")))))</f>
        <v/>
      </c>
      <c r="P25" s="87"/>
      <c r="Q25" s="87"/>
      <c r="R25" s="87"/>
      <c r="S25" s="87"/>
      <c r="T25" s="87"/>
      <c r="U25" s="88"/>
      <c r="W25" s="42"/>
      <c r="Z25" s="87" t="str">
        <f>IF(Z15&gt;9,"Nem egyjegyű számot írtál be egy cellába",IF(AA15&gt;9,"Nem egyjegyű számot írtál be egy cellába",IF(AB15&gt;9,"Nem egyjegyű számot írtál be egy cellába",IF(AC15&gt;9,"Nem egyjegyű számot írtál be egy cellába",IF(AE15&gt;9,"Nem egyjegyű számot írtál be egy cellába",IF(AF15&gt;9,"Nem egyjegyű számot írtál be egy cellába",""))))))</f>
        <v/>
      </c>
      <c r="AA25" s="87"/>
      <c r="AB25" s="87"/>
      <c r="AC25" s="87"/>
      <c r="AD25" s="87"/>
      <c r="AE25" s="87"/>
      <c r="AF25" s="87"/>
      <c r="AG25" s="88"/>
    </row>
    <row r="26" spans="2:33" ht="16.2" thickBot="1" x14ac:dyDescent="0.35">
      <c r="B26" s="53"/>
      <c r="C26" s="54"/>
      <c r="D26" s="89" t="str">
        <f>IF(D18*1000+E18*100+F18*10+G18=C23,"Jó a számolás","Valami hiba van")</f>
        <v>Jó a számolás</v>
      </c>
      <c r="E26" s="89"/>
      <c r="F26" s="89"/>
      <c r="G26" s="89"/>
      <c r="H26" s="89"/>
      <c r="I26" s="89"/>
      <c r="J26" s="90"/>
      <c r="L26" s="53"/>
      <c r="M26" s="54"/>
      <c r="N26" s="54"/>
      <c r="O26" s="89" t="str">
        <f>IF(N18*10000+O18*1000+P18*100+Q18*10+R18=M23,"Jó a számolás","Valami hiba van")</f>
        <v>Jó a számolás</v>
      </c>
      <c r="P26" s="89"/>
      <c r="Q26" s="89"/>
      <c r="R26" s="89"/>
      <c r="S26" s="89"/>
      <c r="T26" s="89"/>
      <c r="U26" s="90"/>
      <c r="W26" s="53"/>
      <c r="X26" s="54"/>
      <c r="Y26" s="54"/>
      <c r="Z26" s="89" t="str">
        <f>IF(Y18*100000+Z18*10000+AA18*1000+AB18*100+AC18*10+AD18=X23,"Jó a számolás","Valami hiba van")</f>
        <v>Jó a számolás</v>
      </c>
      <c r="AA26" s="89"/>
      <c r="AB26" s="89"/>
      <c r="AC26" s="89"/>
      <c r="AD26" s="89"/>
      <c r="AE26" s="89"/>
      <c r="AF26" s="89"/>
      <c r="AG26" s="90"/>
    </row>
    <row r="27" spans="2:33" ht="16.2" thickTop="1" x14ac:dyDescent="0.3"/>
    <row r="29" spans="2:33" x14ac:dyDescent="0.3">
      <c r="B29" s="41" t="s">
        <v>270</v>
      </c>
    </row>
    <row r="30" spans="2:33" x14ac:dyDescent="0.3">
      <c r="B30" s="3" t="s">
        <v>271</v>
      </c>
    </row>
    <row r="36" spans="2:33" ht="16.2" thickBot="1" x14ac:dyDescent="0.35"/>
    <row r="37" spans="2:33" ht="16.2" thickTop="1" x14ac:dyDescent="0.3">
      <c r="B37" s="91" t="s">
        <v>264</v>
      </c>
      <c r="C37" s="92"/>
      <c r="D37" s="92"/>
      <c r="E37" s="92"/>
      <c r="F37" s="92"/>
      <c r="G37" s="92"/>
      <c r="H37" s="92"/>
      <c r="I37" s="92"/>
      <c r="J37" s="93"/>
      <c r="L37" s="91" t="s">
        <v>265</v>
      </c>
      <c r="M37" s="92"/>
      <c r="N37" s="92"/>
      <c r="O37" s="92"/>
      <c r="P37" s="92"/>
      <c r="Q37" s="92"/>
      <c r="R37" s="92"/>
      <c r="S37" s="92"/>
      <c r="T37" s="92"/>
      <c r="U37" s="93"/>
      <c r="W37" s="91" t="s">
        <v>266</v>
      </c>
      <c r="X37" s="92"/>
      <c r="Y37" s="92"/>
      <c r="Z37" s="92"/>
      <c r="AA37" s="92"/>
      <c r="AB37" s="92"/>
      <c r="AC37" s="92"/>
      <c r="AD37" s="92"/>
      <c r="AE37" s="92"/>
      <c r="AF37" s="92"/>
      <c r="AG37" s="93"/>
    </row>
    <row r="38" spans="2:33" x14ac:dyDescent="0.3">
      <c r="B38" s="70" t="s">
        <v>267</v>
      </c>
      <c r="C38" s="2"/>
      <c r="D38" s="2"/>
      <c r="E38" s="2"/>
      <c r="F38" s="2"/>
      <c r="G38" s="2"/>
      <c r="H38" s="2"/>
      <c r="I38" s="2"/>
      <c r="J38" s="71"/>
      <c r="L38" s="70" t="s">
        <v>267</v>
      </c>
      <c r="M38" s="2"/>
      <c r="N38" s="2"/>
      <c r="O38" s="2"/>
      <c r="P38" s="2"/>
      <c r="Q38" s="2"/>
      <c r="R38" s="2"/>
      <c r="S38" s="2"/>
      <c r="T38" s="2"/>
      <c r="U38" s="71"/>
      <c r="W38" s="70" t="s">
        <v>267</v>
      </c>
      <c r="X38" s="2"/>
      <c r="Y38" s="2"/>
      <c r="Z38" s="2"/>
      <c r="AA38" s="2"/>
      <c r="AB38" s="2"/>
      <c r="AC38" s="2"/>
      <c r="AD38" s="2"/>
      <c r="AE38" s="2"/>
      <c r="AF38" s="2"/>
      <c r="AG38" s="71"/>
    </row>
    <row r="39" spans="2:33" x14ac:dyDescent="0.3">
      <c r="B39" s="42" t="s">
        <v>180</v>
      </c>
      <c r="D39" s="44">
        <f>IF(E39+E44+E43&lt;10,0,1)</f>
        <v>1</v>
      </c>
      <c r="E39" s="44">
        <f>IF(G39+F44+F43&lt;10,0,1)</f>
        <v>1</v>
      </c>
      <c r="G39" s="44"/>
      <c r="H39" s="44"/>
      <c r="J39" s="43"/>
      <c r="L39" s="42" t="s">
        <v>180</v>
      </c>
      <c r="M39" s="44">
        <f>IF(N39+N43+N44&lt;10,0,1)</f>
        <v>0</v>
      </c>
      <c r="N39" s="44">
        <f t="shared" ref="N39:O39" si="0">IF(O39+O43+O44&lt;10,0,1)</f>
        <v>1</v>
      </c>
      <c r="O39" s="44">
        <f t="shared" si="0"/>
        <v>1</v>
      </c>
      <c r="P39" s="44">
        <f>IF(Q43+Q44&lt;10,0,1)</f>
        <v>1</v>
      </c>
      <c r="Q39" s="44"/>
      <c r="U39" s="43"/>
      <c r="W39" s="42" t="s">
        <v>180</v>
      </c>
      <c r="Y39" s="44">
        <f>IF(Z39+Z43+Z44&lt;10,0,1)</f>
        <v>1</v>
      </c>
      <c r="Z39" s="44">
        <f t="shared" ref="Z39:AA39" si="1">IF(AA39+AA43+AA44&lt;10,0,1)</f>
        <v>1</v>
      </c>
      <c r="AA39" s="44">
        <f t="shared" si="1"/>
        <v>1</v>
      </c>
      <c r="AB39" s="44">
        <f>IF(AC39+AC43+AC44&lt;10,0,1)</f>
        <v>1</v>
      </c>
      <c r="AC39" s="44"/>
      <c r="AD39" s="44"/>
      <c r="AG39" s="43"/>
    </row>
    <row r="40" spans="2:33" x14ac:dyDescent="0.3">
      <c r="B40" s="72" t="s">
        <v>268</v>
      </c>
      <c r="D40" s="44">
        <f>IF(F42*I42+E40&gt;79,8,IF(F42*I42+E40&gt;69,7,IF(F42*I42+E40&gt;59,6,IF(F42*I42+E40&gt;49,5,IF(F42*I42+E40&gt;39,4,IF(F42*I42+E40&gt;29,3,IF(F42*I42+E40&gt;19,2,IF(F42*I42+E40&gt;9,1,0))))))))</f>
        <v>3</v>
      </c>
      <c r="E40" s="44">
        <f>IF(G42*I42&gt;79,8,IF(G42*I42&gt;69,7,IF(G42*I42&gt;59,6,IF(G42*I42&gt;49,5,IF(G42*I42&gt;39,4,IF(G42*I42&gt;29,3,IF(G42*I42&gt;19,2,IF(G42*I42&gt;9,1,0))))))))</f>
        <v>2</v>
      </c>
      <c r="G40" s="74"/>
      <c r="J40" s="43"/>
      <c r="L40" s="72" t="s">
        <v>268</v>
      </c>
      <c r="M40" s="44">
        <f>IF(O42*$AF$42+N40&gt;79,8,IF(O42*$AF$42+N40&gt;69,7,IF(O42*$AF$42+N40&gt;59,6,IF(O42*$AF$42+N40&gt;49,5,IF(O42*$AF$42+N40&gt;39,4,IF(O42*$AF$42+N40&gt;29,3,IF(O42*$AF$42+N40&gt;19,2,IF(O42*$AF$42+N40&gt;9,1,0))))))))</f>
        <v>0</v>
      </c>
      <c r="N40" s="44">
        <f>IF(P42*$T$42+O40&gt;79,8,IF(P42*$T$42+O40&gt;69,7,IF(P42*$T$42+O40&gt;59,6,IF(P42*$T$42+O40&gt;49,5,IF(P42*$T$42+O40&gt;39,4,IF(P42*$T$42+O40&gt;29,3,IF(P42*$T$42+O40&gt;19,2,IF(P42*$T$42+O40&gt;9,1,0))))))))</f>
        <v>8</v>
      </c>
      <c r="O40" s="44">
        <f>IF(Q42*$T$42+P40&gt;79,8,IF(Q42*$T$42+P40&gt;69,7,IF(Q42*$T$42+P40&gt;59,6,IF(Q42*$T$42+P40&gt;49,5,IF(Q42*$T$42+P40&gt;39,4,IF(Q42*$T$42+P40&gt;29,3,IF(Q42*$T$42+P40&gt;19,2,IF(Q42*$T$42+P40&gt;9,1,0))))))))</f>
        <v>8</v>
      </c>
      <c r="P40" s="44">
        <f>IF(R42*$T$42&gt;79,8,IF(R42*$T$42&gt;69,7,IF(R42*$T$42&gt;59,6,IF(R42*$T$42&gt;49,5,IF(R42*$T$42&gt;39,4,IF(R42*$T$42&gt;29,3,IF(R42*$T$42&gt;19,2,IF(R42*$T$42&gt;9,1,0))))))))</f>
        <v>8</v>
      </c>
      <c r="U40" s="43"/>
      <c r="W40" s="72" t="s">
        <v>268</v>
      </c>
      <c r="Y40" s="44">
        <f>IF(AA42*$AF$42+Z40&gt;79,8,IF(AA42*$AF$42+Z40&gt;69,7,IF(AA42*$AF$42+Z40&gt;59,6,IF(AA42*$AF$42+Z40&gt;49,5,IF(AA42*$AF$42+Z40&gt;39,4,IF(AA42*$AF$42+Z40&gt;29,3,IF(AA42*$AF$42+Z40&gt;19,2,IF(AA42*$AF$42+Z40&gt;9,1,0))))))))</f>
        <v>8</v>
      </c>
      <c r="Z40" s="44">
        <f>IF(AB42*$AF$42+AA40&gt;79,8,IF(AB42*$AF$42+AA40&gt;69,7,IF(AB42*$AF$42+AA40&gt;59,6,IF(AB42*$AF$42+AA40&gt;49,5,IF(AB42*$AF$42+AA40&gt;39,4,IF(AB42*$AF$42+AA40&gt;29,3,IF(AB42*$AF$42+AA40&gt;19,2,IF(AB42*$AF$42+AA40&gt;9,1,0))))))))</f>
        <v>8</v>
      </c>
      <c r="AA40" s="44">
        <f>IF(AC42*$AF$42+AB40&gt;79,8,IF(AC42*$AF$42+AB40&gt;69,7,IF(AC42*$AF$42+AB40&gt;59,6,IF(AC42*$AF$42+AB40&gt;49,5,IF(AC42*$AF$42+AB40&gt;39,4,IF(AC42*$AF$42+AB40&gt;29,3,IF(AC42*$AF$42+AB40&gt;19,2,IF(AC42*$AF$42+AB40&gt;9,1,0))))))))</f>
        <v>8</v>
      </c>
      <c r="AB40" s="44">
        <f>IF(AD42*$AF$42&gt;79,8,IF(AD42*$AF$42&gt;69,7,IF(AD42*$AF$42&gt;59,6,IF(AD42*$AF$42&gt;49,5,IF(AD42*$AF$42&gt;39,4,IF(AD42*$AF$42&gt;29,3,IF(AD42*$AF$42&gt;19,2,IF(AD42*$AF$42&gt;9,1,0))))))))</f>
        <v>8</v>
      </c>
      <c r="AG40" s="43"/>
    </row>
    <row r="41" spans="2:33" x14ac:dyDescent="0.3">
      <c r="B41" s="73" t="s">
        <v>269</v>
      </c>
      <c r="E41" s="44">
        <f>IF(F42*J42+F41&gt;79,8,IF(F42*J42+F41&gt;69,7,IF(F42*J42+F41&gt;59,6,IF(F42*J42+F41&gt;49,5,IF(F42*J42+F41&gt;39,4,IF(F42*J42+F41&gt;29,3,IF(F42*J42+F41&gt;19,2,IF(F42*J42+F41&gt;9,1,0))))))))</f>
        <v>3</v>
      </c>
      <c r="F41" s="44">
        <f>IF(G42*J42&gt;79,8,IF(G42*J42&gt;69,7,IF(G42*J42&gt;59,6,IF(G42*J42&gt;49,5,IF(G42*J42&gt;39,4,IF(G42*J42&gt;29,3,IF(G42*J42&gt;19,2,IF(G42*J42&gt;9,1,0))))))))</f>
        <v>2</v>
      </c>
      <c r="J41" s="43"/>
      <c r="L41" s="73" t="s">
        <v>269</v>
      </c>
      <c r="M41" s="44"/>
      <c r="N41" s="44"/>
      <c r="O41" s="44">
        <f>IF(P42*$U$42+P41&gt;79,8,IF(P42*$U$42+P41&gt;69,7,IF(P42*$U$42+P41&gt;59,6,IF(P42*$U$42+P41&gt;49,5,IF(P42*$U$42+P41&gt;39,4,IF(P42*$U$42+P41&gt;29,3,IF(P42*$U$42+P41&gt;19,2,IF(P42*$U$42+P41&gt;9,1,0))))))))</f>
        <v>8</v>
      </c>
      <c r="P41" s="44">
        <f>IF(Q42*$U$42+Q41&gt;79,8,IF(Q42*$U$42+Q41&gt;69,7,IF(Q42*$U$42+Q41&gt;59,6,IF(Q42*$U$42+Q41&gt;49,5,IF(Q42*$U$42+Q41&gt;39,4,IF(Q42*$U$42+Q41&gt;29,3,IF(Q42*$U$42+Q41&gt;19,2,IF(Q42*$U$42+Q41&gt;9,1,0))))))))</f>
        <v>8</v>
      </c>
      <c r="Q41" s="44">
        <f>IF(R42*$U$42&gt;79,8,IF(R42*$U$42&gt;69,7,IF(R42*$U$42&gt;59,6,IF(R42*$U$42&gt;49,5,IF(R42*$U$42&gt;39,4,IF(R42*$U$42&gt;29,3,IF(R42*$U$42&gt;19,2,IF(R42*$U$42&gt;9,1,0))))))))</f>
        <v>8</v>
      </c>
      <c r="U41" s="43"/>
      <c r="W41" s="73" t="s">
        <v>269</v>
      </c>
      <c r="Y41" s="44"/>
      <c r="Z41" s="44">
        <f>IF(AA42*$AG$42+AA41&gt;79,8,IF(AA42*$AG$42+AA41&gt;69,7,IF(AA42*$AG$42+AA41&gt;59,6,IF(AA42*$AG$42+AA41&gt;49,5,IF(AA42*$AG$42+AA41&gt;39,4,IF(AA42*$AG$42+AA41&gt;29,3,IF(AA42*$AG$42+AA41&gt;19,2,IF(AA42*$AG$42+AA41&gt;9,1,0))))))))</f>
        <v>8</v>
      </c>
      <c r="AA41" s="44">
        <f>IF(AB42*$AG$42+AB41&gt;79,8,IF(AB42*$AG$42+AB41&gt;69,7,IF(AB42*$AG$42+AB41&gt;59,6,IF(AB42*$AG$42+AB41&gt;49,5,IF(AB42*$AG$42+AB41&gt;39,4,IF(AB42*$AG$42+AB41&gt;29,3,IF(AB42*$AG$42+AB41&gt;19,2,IF(AB42*$AG$42+AB41&gt;9,1,0))))))))</f>
        <v>8</v>
      </c>
      <c r="AB41" s="44">
        <f>IF(AC42*$AG$42+AC41&gt;79,8,IF(AC42*$AG$42+AC41&gt;69,7,IF(AC42*$AG$42+AC41&gt;59,6,IF(AC42*$AG$42+AC41&gt;49,5,IF(AC42*$AG$42+AC41&gt;39,4,IF(AC42*$AG$42+AC41&gt;29,3,IF(AC42*$AG$42+AC41&gt;19,2,IF(AC42*$AG$42+AC41&gt;9,1,0))))))))</f>
        <v>8</v>
      </c>
      <c r="AC41" s="44">
        <f>IF(AD42*$AG$42&gt;79,8,IF(AD42*$AG$42&gt;69,7,IF(AD42*$AG$42&gt;59,6,IF(AD42*$AG$42&gt;49,5,IF(AD42*$AG$42&gt;39,4,IF(AD42*$AG$42&gt;29,3,IF(AD42*$AG$42&gt;19,2,IF(AD42*$AG$42&gt;9,1,0))))))))</f>
        <v>8</v>
      </c>
      <c r="AD41" s="74"/>
      <c r="AG41" s="43"/>
    </row>
    <row r="42" spans="2:33" ht="16.2" thickBot="1" x14ac:dyDescent="0.35">
      <c r="B42" s="42"/>
      <c r="F42" s="55">
        <v>4</v>
      </c>
      <c r="G42" s="55">
        <v>3</v>
      </c>
      <c r="H42" s="2" t="s">
        <v>79</v>
      </c>
      <c r="I42" s="4">
        <v>9</v>
      </c>
      <c r="J42" s="81">
        <v>9</v>
      </c>
      <c r="L42" s="42"/>
      <c r="P42" s="55">
        <v>9</v>
      </c>
      <c r="Q42" s="55">
        <v>9</v>
      </c>
      <c r="R42" s="55">
        <v>9</v>
      </c>
      <c r="S42" s="2" t="s">
        <v>79</v>
      </c>
      <c r="T42" s="4">
        <v>9</v>
      </c>
      <c r="U42" s="56">
        <v>9</v>
      </c>
      <c r="W42" s="47"/>
      <c r="Y42" s="1"/>
      <c r="AA42" s="55">
        <v>9</v>
      </c>
      <c r="AB42" s="55">
        <v>9</v>
      </c>
      <c r="AC42" s="55">
        <v>9</v>
      </c>
      <c r="AD42" s="55">
        <v>9</v>
      </c>
      <c r="AE42" s="2" t="s">
        <v>79</v>
      </c>
      <c r="AF42" s="4">
        <v>9</v>
      </c>
      <c r="AG42" s="56">
        <v>9</v>
      </c>
    </row>
    <row r="43" spans="2:33" ht="16.2" thickTop="1" x14ac:dyDescent="0.3">
      <c r="B43" s="42"/>
      <c r="E43" s="82">
        <f>E41</f>
        <v>3</v>
      </c>
      <c r="F43" s="76">
        <f>IF(F42*J42+F41&gt;79,F42*J42+F41-80,IF(F42*J42+F41&gt;69,F42*J42+F41-70,IF(F42*J42+F41&gt;59,F42*J42+F41-60,IF(F42*J42+F41&gt;49,F42*J42+F41-50,IF(F42*J42+F41&gt;39,F42*J42+F41-40,IF(F42*J42+F41&gt;29,F42*J42+F41-30,IF(F42*J42+F41&gt;19,F42*J42+F41-20,IF(F42*J42+F41&gt;9,F42*J42+F41-10,F42*J42+F41))))))))</f>
        <v>8</v>
      </c>
      <c r="G43" s="83">
        <f>IF(G42*J42&gt;79,G42*J42-80,IF(G42*J42&gt;69,G42*J42-70,IF(G42*J42&gt;59,G42*J42-60,IF(G42*J42&gt;49,G42*J42-50,IF(G42*J42&gt;39,G42*J42-40,IF(G42*J42&gt;29,G42*J42-30,IF(G42*J42&gt;19,G42*J42-20,IF(G42*J42&gt;9,G42*J42-10,G42*J42))))))))</f>
        <v>7</v>
      </c>
      <c r="H43" s="49"/>
      <c r="I43" s="49"/>
      <c r="J43" s="50"/>
      <c r="L43" s="42"/>
      <c r="O43" s="82">
        <f>O41</f>
        <v>8</v>
      </c>
      <c r="P43" s="76">
        <f>IF(P42*$U$42+P41&gt;79,P42*$U$42+P41-80,IF(P42*$U$42+P41&gt;69,P42*$U$42+P41-70,IF(P42*$U$42+P41&gt;59,P42*$U$42+P41-60,IF(P42*$U$42+P41&gt;49,P42*$U$42+P41-50,IF(P42*$U$42+P41&gt;39,P42*$U$42+P41-40,IF(P42*$U$42+P41&gt;29,P42*$U$42+P41-30,IF(P42*$U$42+P41&gt;19,P42*$U$42+P41-20,IF(P42*$U$42+P41&gt;9,P42*$U$42+P41-10,P42*$U$42+P41))))))))</f>
        <v>9</v>
      </c>
      <c r="Q43" s="83">
        <f>IF(Q42*$U$42+Q41&gt;79,Q42*$U$42+Q41-80,IF(Q42*$U$42+Q41&gt;69,Q42*$U$42+Q41-70,IF(Q42*$U$42+Q41&gt;59,Q42*$U$42+Q41-60,IF(Q42*$U$42+Q41&gt;49,Q42*$U$42+Q41-50,IF(Q42*$U$42+Q41&gt;39,Q42*$U$42+Q41-40,IF(Q42*$U$42+Q41&gt;29,Q42*$U$42+Q41-30,IF(Q42*$U$42+Q41&gt;19,Q42*$U$42+Q41-20,IF(Q42*$U$42+Q41&gt;9,Q42*$U$42+Q41-10,Q42*$U$42+Q41))))))))</f>
        <v>9</v>
      </c>
      <c r="R43" s="82">
        <f>IF(R42*$U$42&gt;79,R42*$U$42-80,IF(R42*$U$42&gt;69,R42*$U$42-70,IF(R42*$U$42&gt;59,R42*$U$42-60,IF(R42*$U$42&gt;49,R42*$U$42-50,IF(R42*$U$42&gt;39,R42*$U$42-40,IF(R42*$U$42&gt;29,R42*$U$42-30,IF(R42*$U$42&gt;19,R42*$U$42-20,IF(R42*$U$42&gt;9,R42*$U$42-10,R42*$U$42))))))))</f>
        <v>1</v>
      </c>
      <c r="S43" s="49"/>
      <c r="T43" s="49"/>
      <c r="U43" s="50"/>
      <c r="W43" s="51"/>
      <c r="Y43" s="15"/>
      <c r="Z43" s="82">
        <f>Z41</f>
        <v>8</v>
      </c>
      <c r="AA43" s="76">
        <f>IF(AA42*$AG$42+AA41&gt;79,AA42*$AG$42+AA41-80,IF(AA42*$AG$42+AA41&gt;69,AA42*$AG$42+AA41-70,IF(AA42*$AG$42+AA41&gt;59,AA42*$AG$42+AA41-60,IF(AA42*$AG$42+AA41&gt;49,AA42*$AG$42+AA41-50,IF(AA42*$AG$42+AA41&gt;39,AA42*$AG$42+AA41-40,IF(AA42*$AG$42+AA41&gt;29,AA42*$AG$42+AA41-30,IF(AA42*$AG$42+AA41&gt;19,AA42*$AG$42+AA41-20,IF(AA42*$AG$42+AA41&gt;9,AA42*$AG$42+AA41-10,AA42*$AG$42+AA41))))))))</f>
        <v>9</v>
      </c>
      <c r="AB43" s="83">
        <f>IF(AB42*$AG$42+AB41&gt;79,AB42*$AG$42+AB41-80,IF(AB42*$AG$42+AB41&gt;69,AB42*$AG$42+AB41-70,IF(AB42*$AG$42+AB41&gt;59,AB42*$AG$42+AB41-60,IF(AB42*$AG$42+AB41&gt;49,AB42*$AG$42+AB41-50,IF(AB42*$AG$42+AB41&gt;39,AB42*$AG$42+AB41-40,IF(AB42*$AG$42+AB41&gt;29,AB42*$AG$42+AB41-30,IF(AB42*$AG$42+AB41&gt;19,AB42*$AG$42+AB41-20,IF(AB42*$AG$42+AB41&gt;9,AB42*$AG$42+AB41-10,AB42*$AG$42+AB41))))))))</f>
        <v>9</v>
      </c>
      <c r="AC43" s="82">
        <f>IF(AC42*$AG$42+AC41&gt;79,AC42*$AG$42+AC41-80,IF(AC42*$AG$42+AC41&gt;69,AC42*$AG$42+AC41-70,IF(AC42*$AG$42+AC41&gt;59,AC42*$AG$42+AC41-60,IF(AC42*$AG$42+AC41&gt;49,AC42*$AG$42+AC41-50,IF(AC42*$AG$42+AC41&gt;39,AC42*$AG$42+AC41-40,IF(AC42*$AG$42+AC41&gt;29,AC42*$AG$42+AC41-30,IF(AC42*$AG$42+AC41&gt;19,AC42*$AG$42+AC41-20,IF(AC42*$AG$42+AC41&gt;9,AC42*$AG$42+AC41-10,AC42*$AG$42+AC41))))))))</f>
        <v>9</v>
      </c>
      <c r="AD43" s="76">
        <f>IF(AD42*$AG$42&gt;79,AD42*$AG$42-80,IF(AD42*$AG$42&gt;69,AD42*$AG$42-70,IF(AD42*$AG$42&gt;59,AD42*$AG$42-60,IF(AD42*$AG$42&gt;49,AD42*$AG$42-50,IF(AD42*$AG$42&gt;39,AD42*$AG$42-40,IF(AD42*$AG$42&gt;29,AD42*$AG$42-30,IF(AD42*$AG$42&gt;19,AD42*$AG$42-20,IF(AD42*$AG$42&gt;9,AD42*$AG$42-10,AD42*$AG$42))))))))</f>
        <v>1</v>
      </c>
      <c r="AE43" s="49"/>
      <c r="AF43" s="49"/>
      <c r="AG43" s="50"/>
    </row>
    <row r="44" spans="2:33" ht="16.2" thickBot="1" x14ac:dyDescent="0.35">
      <c r="B44" s="42"/>
      <c r="C44" s="78" t="s">
        <v>5</v>
      </c>
      <c r="D44" s="79">
        <f>D40</f>
        <v>3</v>
      </c>
      <c r="E44" s="79">
        <f>IF(F42*I42+E40&gt;79,F42*I42+E40-80,IF(F42*I42+E40&gt;69,F42*I42+E40-70,IF(F42*I42+E40&gt;59,F42*I42+E40-60,IF(F42*I42+E40&gt;49,F42*I42+E40-50,IF(F42*I42+E40&gt;39,F42*I42+E40-40,IF(F42*I42+E40&gt;29,F42*I42+E40-30,IF(F42*I42+E40&gt;19,F42*I42+E40-20,IF(F42*I42+E40&gt;9,F42*I42+E40-10,F42*I42+E40))))))))</f>
        <v>8</v>
      </c>
      <c r="F44" s="80">
        <f>IF(G42*I42&gt;79,G42*I42-80,IF(G42*I42&gt;69,G42*I42-70,IF(G42*I42&gt;59,G42*I42-60,IF(G42*I42&gt;49,G42*I42-50,IF(G42*I42&gt;39,G42*I42-40,IF(G42*I42&gt;29,G42*I42-30,IF(G42*I42&gt;19,G42*I42-20,IF(G42*I42&gt;9,G42*I42-10,G42*I42))))))))</f>
        <v>7</v>
      </c>
      <c r="G44" s="54"/>
      <c r="I44" s="49"/>
      <c r="J44" s="50"/>
      <c r="L44" s="42"/>
      <c r="M44" s="78" t="s">
        <v>5</v>
      </c>
      <c r="N44" s="79">
        <f>N40</f>
        <v>8</v>
      </c>
      <c r="O44" s="79">
        <f>IF(P42*$T$42+O40&gt;79,P42*$T$42+O40-80,IF(P42*$T$42+O40&gt;69,P42*$T$42+O40-70,IF(P42*$T$42+O40&gt;59,P42*$T$42+O40-60,IF(P42*$T$42+O40&gt;49,P42*$T$42+O40-50,IF(P42*$T$42+O40&gt;39,P42*$T$42+O40-40,IF(P42*$T$42+O40&gt;29,P42*$T$42+O40-30,IF(P42*$T$42+O40&gt;19,P42*$T$42+O40-20,IF(P42*$T$42+O40&gt;9,P42*$T$42+O40-10,P42*$T$42+O40))))))))</f>
        <v>9</v>
      </c>
      <c r="P44" s="80">
        <f>IF(Q42*$T$42+P40&gt;79,Q42*$T$42+P40-80,IF(Q42*$T$42+P40&gt;69,Q42*$T$42+P40-70,IF(Q42*$T$42+P40&gt;59,Q42*$T$42+P40-60,IF(Q42*$T$42+P40&gt;49,Q42*$T$42+P40-50,IF(Q42*$T$42+P40&gt;39,Q42*$T$42+P40-40,IF(Q42*$T$42+P40&gt;29,Q42*$T$42+P40-30,IF(Q42*$T$42+P40&gt;19,Q42*$T$42+P40-20,IF(Q42*$T$42+P40&gt;9,Q42*$T$42+P40-10,Q42*$T$42+P40))))))))</f>
        <v>9</v>
      </c>
      <c r="Q44" s="79">
        <f>IF(R42*T42&gt;79,R42*T42-80,IF(R42*T42&gt;69,R42*T42-70,IF(R42*T42&gt;59,R42*T42-60,IF(R42*T42&gt;49,R42*T42-50,IF(R42*T42&gt;39,R42*T42-40,IF(R42*T42&gt;29,R42*T42-30,IF(R42*T42&gt;19,R42*T42-20,IF(R42*T42&gt;9,R42*T42-10,R42*T42))))))))</f>
        <v>1</v>
      </c>
      <c r="R44" s="63"/>
      <c r="S44" s="49"/>
      <c r="T44" s="49"/>
      <c r="U44" s="50"/>
      <c r="W44" s="42"/>
      <c r="X44" s="78" t="s">
        <v>5</v>
      </c>
      <c r="Y44" s="79">
        <f>Y40</f>
        <v>8</v>
      </c>
      <c r="Z44" s="79">
        <f>IF(AA42*$AF$42+Z40&gt;79,AA42*$AF$42+Z40-80,IF(AA42*$AF$42+Z40&gt;69,AA42*$AF$42+Z40-70,IF(AA42*$AF$42+Z40&gt;59,AA42*$AF$42+Z40-60,IF(AA42*$AF$42+Z40&gt;49,AA42*$AF$42+Z40-50,IF(AA42*$AF$42+Z40&gt;39,AA42*$AF$42+Z40-40,IF(AA42*$AF$42+Z40&gt;29,AA42*$AF$42+Z40-30,IF(AA42*$AF$42+Z40&gt;19,AA42*$AF$42+Z40-20,IF(AA42*$AF$42+Z40&gt;9,AA42*$AF$42+Z40-10,AA42*$AF$42+Z40))))))))</f>
        <v>9</v>
      </c>
      <c r="AA44" s="80">
        <f>IF(AB42*$AF$42+AA40&gt;79,AB42*$AF$42+AA40-80,IF(AB42*$AF$42+AA40&gt;69,AB42*$AF$42+AA40-70,IF(AB42*$AF$42+AA40&gt;59,AB42*$AF$42+AA40-60,IF(AB42*$AF$42+AA40&gt;49,AB42*$AF$42+AA40-50,IF(AB42*$AF$42+AA40&gt;39,AB42*$AF$42+AA40-40,IF(AB42*$AF$42+AA40&gt;29,AB42*$AF$42+AA40-30,IF(AB42*$AF$42+AA40&gt;19,AB42*$AF$42+AA40-20,IF(AB42*$AF$42+AA40&gt;9,AB42*$AF$42+AA40-10,AB42*$AF$42+AA40))))))))</f>
        <v>9</v>
      </c>
      <c r="AB44" s="79">
        <f>IF(AC42*$AF$42+AB40&gt;79,AC42*$AF$42+AB40-80,IF(AC42*$AF$42+AB40&gt;69,AC42*$AF$42+AB40-70,IF(AC42*$AF$42+AB40&gt;59,AC42*$AF$42+AB40-60,IF(AC42*$AF$42+AB40&gt;49,AC42*$AF$42+AB40-50,IF(AC42*$AF$42+AB40&gt;39,AC42*$AF$42+AB40-40,IF(AC42*$AF$42+AB40&gt;29,AC42*$AF$42+AB40-30,IF(AC42*$AF$42+AB40&gt;19,AC42*$AF$42+AB40-20,IF(AC42*$AF$42+AB40&gt;9,AC42*$AF$42+AB40-10,AC42*$AF$42+AB40))))))))</f>
        <v>9</v>
      </c>
      <c r="AC44" s="79">
        <f>IF(AD42*AF42&gt;79,AD42*AF42-80,IF(AD42*AF42&gt;69,AD42*AF42-70,IF(AD42*AF42&gt;59,AD42*AF42-60,IF(AD42*AF42&gt;49,AD42*AF42-50,IF(AD42*AF42&gt;39,AD42*AF42-40,IF(AD42*AF42&gt;29,AD42*AF42-30,IF(AD42*AF42&gt;19,AD42*AF42-20,IF(AD42*AF42&gt;9,AD42*AF42-10,AD42*AF42))))))))</f>
        <v>1</v>
      </c>
      <c r="AD44" s="54"/>
      <c r="AF44" s="49"/>
      <c r="AG44" s="50"/>
    </row>
    <row r="45" spans="2:33" ht="16.2" thickTop="1" x14ac:dyDescent="0.3">
      <c r="B45" s="42"/>
      <c r="D45" s="49">
        <f>D44+D39</f>
        <v>4</v>
      </c>
      <c r="E45" s="49">
        <f>IF(E39+E44+E43&lt;10,E39+E44+E43,E39+E44+E43-10)</f>
        <v>2</v>
      </c>
      <c r="F45" s="49">
        <f>IF(F44+F43&lt;10,F44+F43,F44+F43-10)</f>
        <v>5</v>
      </c>
      <c r="G45" s="49">
        <f>G43</f>
        <v>7</v>
      </c>
      <c r="I45" s="49"/>
      <c r="J45" s="50"/>
      <c r="L45" s="42"/>
      <c r="M45" s="49"/>
      <c r="N45" s="49">
        <f>IF(N39+N43+N44&lt;10,N39+N43+N44,N39+N43+N44-10)</f>
        <v>9</v>
      </c>
      <c r="O45" s="49">
        <f>IF(O39+O43+O44&lt;10,O39+O43+O44,O39+O43+O44-10)</f>
        <v>8</v>
      </c>
      <c r="P45" s="49">
        <f>IF(P39+P43+P44&lt;10,P39+P43+P44,P39+P43+P44-10)</f>
        <v>9</v>
      </c>
      <c r="Q45" s="49">
        <f>IF(Q43+Q44&lt;10,Q43+Q44,Q39+Q43+Q44-10)</f>
        <v>0</v>
      </c>
      <c r="R45" s="49">
        <f>R43</f>
        <v>1</v>
      </c>
      <c r="S45" s="49"/>
      <c r="T45" s="49"/>
      <c r="U45" s="50"/>
      <c r="W45" s="42"/>
      <c r="X45" s="15"/>
      <c r="Y45" s="49">
        <f>Y44+Y39</f>
        <v>9</v>
      </c>
      <c r="Z45" s="49">
        <f>IF(Z39+Z43+Z44&lt;10,Z39+Z43+Z44,Z39+Z43+Z44-10)</f>
        <v>8</v>
      </c>
      <c r="AA45" s="49">
        <f>IF(AA39+AA43+AA44&lt;10,AA39+AA43+AA44,AA39+AA43+AA44-10)</f>
        <v>9</v>
      </c>
      <c r="AB45" s="49">
        <f>IF(AB39+AB43+AB44&lt;10,AB39+AB43+AB44,AB39+AB43+AB44-10)</f>
        <v>9</v>
      </c>
      <c r="AC45" s="49">
        <f>IF(AC43+AC44&lt;10,AC43+AC44,AC39+AC43+AC44-10)</f>
        <v>0</v>
      </c>
      <c r="AD45" s="49">
        <f>AD43</f>
        <v>1</v>
      </c>
      <c r="AF45" s="49"/>
      <c r="AG45" s="50"/>
    </row>
    <row r="46" spans="2:33" x14ac:dyDescent="0.3">
      <c r="B46" s="42"/>
      <c r="J46" s="43"/>
      <c r="L46" s="42"/>
      <c r="U46" s="43"/>
      <c r="W46" s="42"/>
      <c r="AG46" s="43"/>
    </row>
    <row r="47" spans="2:33" x14ac:dyDescent="0.3">
      <c r="B47" s="42" t="s">
        <v>141</v>
      </c>
      <c r="J47" s="43"/>
      <c r="L47" s="42" t="s">
        <v>141</v>
      </c>
      <c r="U47" s="43"/>
      <c r="W47" s="42" t="s">
        <v>141</v>
      </c>
      <c r="AG47" s="43"/>
    </row>
    <row r="48" spans="2:33" x14ac:dyDescent="0.3">
      <c r="B48" s="42" t="s">
        <v>142</v>
      </c>
      <c r="C48" s="2">
        <f>F42*10+G42</f>
        <v>43</v>
      </c>
      <c r="J48" s="43"/>
      <c r="L48" s="42" t="s">
        <v>142</v>
      </c>
      <c r="M48" s="2">
        <f>P42*100+Q42*10+R42</f>
        <v>999</v>
      </c>
      <c r="U48" s="43"/>
      <c r="W48" s="42" t="s">
        <v>142</v>
      </c>
      <c r="X48" s="2">
        <f>AA42*1000+AB42*100+AC42*10+AD42</f>
        <v>9999</v>
      </c>
      <c r="AG48" s="43"/>
    </row>
    <row r="49" spans="2:33" x14ac:dyDescent="0.3">
      <c r="B49" s="42" t="s">
        <v>143</v>
      </c>
      <c r="C49" s="2">
        <f>I42*10+J42</f>
        <v>99</v>
      </c>
      <c r="J49" s="43"/>
      <c r="L49" s="42" t="s">
        <v>143</v>
      </c>
      <c r="M49" s="2">
        <f>T42*10+U42</f>
        <v>99</v>
      </c>
      <c r="U49" s="43"/>
      <c r="W49" s="42" t="s">
        <v>143</v>
      </c>
      <c r="X49" s="2">
        <f>AF42*10+AG42</f>
        <v>99</v>
      </c>
      <c r="AG49" s="43"/>
    </row>
    <row r="50" spans="2:33" x14ac:dyDescent="0.3">
      <c r="B50" s="52" t="s">
        <v>158</v>
      </c>
      <c r="C50" s="15">
        <f>C48*C49</f>
        <v>4257</v>
      </c>
      <c r="J50" s="43"/>
      <c r="L50" s="52" t="s">
        <v>158</v>
      </c>
      <c r="M50" s="15">
        <f>M48*M49</f>
        <v>98901</v>
      </c>
      <c r="U50" s="43"/>
      <c r="W50" s="52" t="s">
        <v>158</v>
      </c>
      <c r="X50" s="15">
        <f>X48*X49</f>
        <v>989901</v>
      </c>
      <c r="AG50" s="43"/>
    </row>
    <row r="51" spans="2:33" x14ac:dyDescent="0.3">
      <c r="B51" s="42"/>
      <c r="J51" s="43"/>
      <c r="L51" s="42"/>
      <c r="U51" s="43"/>
      <c r="W51" s="42"/>
      <c r="AG51" s="43"/>
    </row>
    <row r="52" spans="2:33" x14ac:dyDescent="0.3">
      <c r="B52" s="42"/>
      <c r="D52" s="87" t="str">
        <f>IF(F42&gt;9,"Nem egyjegyű számot írtál be egy cellába",IF(G42&gt;9,"Nem egyjegyű számot írtál be egy cellába",IF(I42&gt;9,"Nem egyjegyű számot írtál be egy cellába",IF(J42&gt;9,"Nem egyjegyű számot írtál be egy cellába",""))))</f>
        <v/>
      </c>
      <c r="E52" s="87"/>
      <c r="F52" s="87"/>
      <c r="G52" s="87"/>
      <c r="H52" s="87"/>
      <c r="I52" s="87"/>
      <c r="J52" s="88"/>
      <c r="L52" s="42"/>
      <c r="O52" s="87" t="str">
        <f>IF(P42&gt;9,"Nem egyjegyű számot írtál be egy cellába",IF(Q42&gt;9,"Nem egyjegyű számot írtál be egy cellába",IF(R42&gt;9,"Nem egyjegyű számot írtál be egy cellába",IF(T42&gt;9,"Nem egyjegyű számot írtál be egy cellába",IF(U42&gt;9,"Nem egyjegyű számot írtál be egy cellába","")))))</f>
        <v/>
      </c>
      <c r="P52" s="87"/>
      <c r="Q52" s="87"/>
      <c r="R52" s="87"/>
      <c r="S52" s="87"/>
      <c r="T52" s="87"/>
      <c r="U52" s="88"/>
      <c r="W52" s="42"/>
      <c r="Z52" s="87" t="str">
        <f>IF(AA42&gt;9,"Nem egyjegyű számot írtál be egy cellába",IF(AB42&gt;9,"Nem egyjegyű számot írtál be egy cellába",IF(AC42&gt;9,"Nem egyjegyű számot írtál be egy cellába",IF(AD42&gt;9,"Nem egyjegyű számot írtál be egy cellába",IF(AF42&gt;9,"Nem egyjegyű számot írtál be egy cellába",IF(AG42&gt;9,"Nem egyjegyű számot írtál be egy cellába",""))))))</f>
        <v/>
      </c>
      <c r="AA52" s="87"/>
      <c r="AB52" s="87"/>
      <c r="AC52" s="87"/>
      <c r="AD52" s="87"/>
      <c r="AE52" s="87"/>
      <c r="AF52" s="87"/>
      <c r="AG52" s="88"/>
    </row>
    <row r="53" spans="2:33" ht="16.2" thickBot="1" x14ac:dyDescent="0.35">
      <c r="B53" s="53"/>
      <c r="C53" s="54"/>
      <c r="D53" s="89" t="str">
        <f>IF(D45*1000+E45*100+F45*10+G45=C50,"Jó a számolás","Valami hiba van")</f>
        <v>Jó a számolás</v>
      </c>
      <c r="E53" s="89"/>
      <c r="F53" s="89"/>
      <c r="G53" s="89"/>
      <c r="H53" s="89"/>
      <c r="I53" s="89"/>
      <c r="J53" s="90"/>
      <c r="L53" s="53"/>
      <c r="M53" s="54"/>
      <c r="N53" s="54"/>
      <c r="O53" s="89" t="str">
        <f>IF(N45*10000+O45*1000+P45*100+Q45*10+R45=M50,"Jó a számolás","Valami hiba van")</f>
        <v>Jó a számolás</v>
      </c>
      <c r="P53" s="89"/>
      <c r="Q53" s="89"/>
      <c r="R53" s="89"/>
      <c r="S53" s="89"/>
      <c r="T53" s="89"/>
      <c r="U53" s="90"/>
      <c r="W53" s="53"/>
      <c r="X53" s="54"/>
      <c r="Y53" s="54"/>
      <c r="Z53" s="89" t="str">
        <f>IF(Y45*100000+Z45*10000+AA45*1000+AB45*100+AC45*10+AD45=X50,"Jó a számolás","Valami hiba van")</f>
        <v>Jó a számolás</v>
      </c>
      <c r="AA53" s="89"/>
      <c r="AB53" s="89"/>
      <c r="AC53" s="89"/>
      <c r="AD53" s="89"/>
      <c r="AE53" s="89"/>
      <c r="AF53" s="89"/>
      <c r="AG53" s="90"/>
    </row>
    <row r="54" spans="2:33" ht="16.2" thickTop="1" x14ac:dyDescent="0.3"/>
    <row r="55" spans="2:33" x14ac:dyDescent="0.3">
      <c r="B55" s="3" t="s">
        <v>94</v>
      </c>
    </row>
    <row r="56" spans="2:33" x14ac:dyDescent="0.3">
      <c r="B56" s="8"/>
      <c r="C56" s="3" t="s">
        <v>255</v>
      </c>
    </row>
    <row r="57" spans="2:33" x14ac:dyDescent="0.3">
      <c r="B57" s="68" t="s">
        <v>256</v>
      </c>
      <c r="C57" s="3" t="s">
        <v>274</v>
      </c>
    </row>
    <row r="58" spans="2:33" x14ac:dyDescent="0.3">
      <c r="B58" s="69" t="s">
        <v>258</v>
      </c>
      <c r="C58" s="3" t="s">
        <v>259</v>
      </c>
    </row>
    <row r="59" spans="2:33" x14ac:dyDescent="0.3">
      <c r="B59" s="2" t="s">
        <v>277</v>
      </c>
      <c r="C59" s="3" t="s">
        <v>281</v>
      </c>
    </row>
    <row r="60" spans="2:33" x14ac:dyDescent="0.3">
      <c r="B60" s="2" t="s">
        <v>278</v>
      </c>
      <c r="C60" s="3" t="s">
        <v>276</v>
      </c>
    </row>
    <row r="61" spans="2:33" x14ac:dyDescent="0.3">
      <c r="B61" s="2" t="s">
        <v>280</v>
      </c>
      <c r="C61" s="3" t="s">
        <v>279</v>
      </c>
    </row>
    <row r="63" spans="2:33" x14ac:dyDescent="0.3">
      <c r="B63" s="87" t="s">
        <v>149</v>
      </c>
      <c r="C63" s="87"/>
      <c r="D63" s="87"/>
    </row>
    <row r="64" spans="2:33" x14ac:dyDescent="0.3">
      <c r="B64" s="41" t="s">
        <v>264</v>
      </c>
      <c r="C64" s="41"/>
      <c r="D64" s="41"/>
    </row>
    <row r="65" spans="2:3" x14ac:dyDescent="0.3">
      <c r="B65" s="3" t="s">
        <v>142</v>
      </c>
      <c r="C65" s="13">
        <f ca="1">RANDBETWEEN(10,99)</f>
        <v>39</v>
      </c>
    </row>
    <row r="66" spans="2:3" x14ac:dyDescent="0.3">
      <c r="B66" s="3" t="s">
        <v>143</v>
      </c>
      <c r="C66" s="13">
        <f ca="1">RANDBETWEEN(10,99)</f>
        <v>94</v>
      </c>
    </row>
    <row r="67" spans="2:3" x14ac:dyDescent="0.3">
      <c r="B67" s="41" t="s">
        <v>265</v>
      </c>
    </row>
    <row r="68" spans="2:3" x14ac:dyDescent="0.3">
      <c r="B68" s="3" t="s">
        <v>142</v>
      </c>
      <c r="C68" s="13">
        <f ca="1">RANDBETWEEN(100,999)</f>
        <v>274</v>
      </c>
    </row>
    <row r="69" spans="2:3" x14ac:dyDescent="0.3">
      <c r="B69" s="3" t="s">
        <v>143</v>
      </c>
      <c r="C69" s="13">
        <f ca="1">RANDBETWEEN(10,99)</f>
        <v>32</v>
      </c>
    </row>
    <row r="70" spans="2:3" x14ac:dyDescent="0.3">
      <c r="B70" s="41" t="s">
        <v>266</v>
      </c>
    </row>
    <row r="71" spans="2:3" x14ac:dyDescent="0.3">
      <c r="B71" s="3" t="s">
        <v>142</v>
      </c>
      <c r="C71" s="13">
        <f ca="1">RANDBETWEEN(1000,9999)</f>
        <v>4438</v>
      </c>
    </row>
    <row r="72" spans="2:3" x14ac:dyDescent="0.3">
      <c r="B72" s="3" t="s">
        <v>143</v>
      </c>
      <c r="C72" s="13">
        <f ca="1">RANDBETWEEN(10,99)</f>
        <v>87</v>
      </c>
    </row>
    <row r="73" spans="2:3" x14ac:dyDescent="0.3">
      <c r="B73" s="41"/>
    </row>
  </sheetData>
  <mergeCells count="19">
    <mergeCell ref="B63:D63"/>
    <mergeCell ref="D52:J52"/>
    <mergeCell ref="O52:U52"/>
    <mergeCell ref="Z52:AG52"/>
    <mergeCell ref="D53:J53"/>
    <mergeCell ref="O53:U53"/>
    <mergeCell ref="Z53:AG53"/>
    <mergeCell ref="D26:J26"/>
    <mergeCell ref="O26:U26"/>
    <mergeCell ref="Z26:AG26"/>
    <mergeCell ref="B37:J37"/>
    <mergeCell ref="L37:U37"/>
    <mergeCell ref="W37:AG37"/>
    <mergeCell ref="B10:J10"/>
    <mergeCell ref="L10:U10"/>
    <mergeCell ref="W10:AG10"/>
    <mergeCell ref="D25:J25"/>
    <mergeCell ref="O25:U25"/>
    <mergeCell ref="Z25:AG25"/>
  </mergeCells>
  <conditionalFormatting sqref="C18:D18 G40 D40:E40">
    <cfRule type="cellIs" dxfId="157" priority="39" operator="equal">
      <formula>0</formula>
    </cfRule>
  </conditionalFormatting>
  <conditionalFormatting sqref="C12:G12">
    <cfRule type="cellIs" dxfId="156" priority="40" operator="equal">
      <formula>0</formula>
    </cfRule>
  </conditionalFormatting>
  <conditionalFormatting sqref="D16">
    <cfRule type="cellIs" dxfId="155" priority="43" operator="equal">
      <formula>0</formula>
    </cfRule>
  </conditionalFormatting>
  <conditionalFormatting sqref="D25">
    <cfRule type="containsText" dxfId="154" priority="48" operator="containsText" text="Nem egyjegyű számot írtál be egy cellába">
      <formula>NOT(ISERROR(SEARCH("Nem egyjegyű számot írtál be egy cellába",D25)))</formula>
    </cfRule>
  </conditionalFormatting>
  <conditionalFormatting sqref="D26">
    <cfRule type="containsText" dxfId="153" priority="53" operator="containsText" text="Valami hiba van">
      <formula>NOT(ISERROR(SEARCH("Valami hiba van",D26)))</formula>
    </cfRule>
    <cfRule type="containsText" dxfId="152" priority="54" operator="containsText" text="Jó a számolás">
      <formula>NOT(ISERROR(SEARCH("Jó a számolás",D26)))</formula>
    </cfRule>
  </conditionalFormatting>
  <conditionalFormatting sqref="D44">
    <cfRule type="cellIs" dxfId="151" priority="7" operator="equal">
      <formula>0</formula>
    </cfRule>
  </conditionalFormatting>
  <conditionalFormatting sqref="D52">
    <cfRule type="containsText" dxfId="150" priority="21" operator="containsText" text="Nem egyjegyű számot írtál be egy cellába">
      <formula>NOT(ISERROR(SEARCH("Nem egyjegyű számot írtál be egy cellába",D52)))</formula>
    </cfRule>
  </conditionalFormatting>
  <conditionalFormatting sqref="D53">
    <cfRule type="containsText" dxfId="149" priority="26" operator="containsText" text="Valami hiba van">
      <formula>NOT(ISERROR(SEARCH("Valami hiba van",D53)))</formula>
    </cfRule>
    <cfRule type="containsText" dxfId="148" priority="27" operator="containsText" text="Jó a számolás">
      <formula>NOT(ISERROR(SEARCH("Jó a számolás",D53)))</formula>
    </cfRule>
  </conditionalFormatting>
  <conditionalFormatting sqref="D39:E39 G39:H39 D44:D45">
    <cfRule type="cellIs" dxfId="147" priority="45" operator="equal">
      <formula>0</formula>
    </cfRule>
  </conditionalFormatting>
  <conditionalFormatting sqref="D14:F14">
    <cfRule type="cellIs" dxfId="146" priority="44" operator="equal">
      <formula>0</formula>
    </cfRule>
  </conditionalFormatting>
  <conditionalFormatting sqref="E17">
    <cfRule type="cellIs" dxfId="145" priority="42" operator="equal">
      <formula>0</formula>
    </cfRule>
  </conditionalFormatting>
  <conditionalFormatting sqref="E43">
    <cfRule type="cellIs" dxfId="144" priority="17" operator="equal">
      <formula>0</formula>
    </cfRule>
  </conditionalFormatting>
  <conditionalFormatting sqref="E13:F13">
    <cfRule type="cellIs" dxfId="143" priority="41" operator="equal">
      <formula>0</formula>
    </cfRule>
  </conditionalFormatting>
  <conditionalFormatting sqref="E41:F41">
    <cfRule type="cellIs" dxfId="142" priority="16" operator="equal">
      <formula>0</formula>
    </cfRule>
  </conditionalFormatting>
  <conditionalFormatting sqref="M45">
    <cfRule type="cellIs" dxfId="141" priority="12" operator="equal">
      <formula>0</formula>
    </cfRule>
  </conditionalFormatting>
  <conditionalFormatting sqref="M39:P40">
    <cfRule type="cellIs" dxfId="140" priority="9" operator="equal">
      <formula>0</formula>
    </cfRule>
  </conditionalFormatting>
  <conditionalFormatting sqref="N12">
    <cfRule type="cellIs" dxfId="139" priority="36" operator="equal">
      <formula>0</formula>
    </cfRule>
  </conditionalFormatting>
  <conditionalFormatting sqref="N14">
    <cfRule type="cellIs" dxfId="138" priority="37" operator="equal">
      <formula>0</formula>
    </cfRule>
  </conditionalFormatting>
  <conditionalFormatting sqref="N16">
    <cfRule type="cellIs" dxfId="137" priority="30" operator="equal">
      <formula>0</formula>
    </cfRule>
  </conditionalFormatting>
  <conditionalFormatting sqref="N17:N18">
    <cfRule type="cellIs" dxfId="136" priority="34" operator="equal">
      <formula>0</formula>
    </cfRule>
  </conditionalFormatting>
  <conditionalFormatting sqref="N44 Q44">
    <cfRule type="cellIs" dxfId="135" priority="4" operator="equal">
      <formula>0</formula>
    </cfRule>
  </conditionalFormatting>
  <conditionalFormatting sqref="N41:Q41">
    <cfRule type="cellIs" dxfId="134" priority="11" operator="equal">
      <formula>0</formula>
    </cfRule>
  </conditionalFormatting>
  <conditionalFormatting sqref="O17">
    <cfRule type="cellIs" dxfId="133" priority="35" operator="equal">
      <formula>0</formula>
    </cfRule>
  </conditionalFormatting>
  <conditionalFormatting sqref="O25">
    <cfRule type="containsText" dxfId="132" priority="46" operator="containsText" text="Nem egyjegyű számot írtál be egy cellába">
      <formula>NOT(ISERROR(SEARCH("Nem egyjegyű számot írtál be egy cellába",O25)))</formula>
    </cfRule>
  </conditionalFormatting>
  <conditionalFormatting sqref="O26">
    <cfRule type="containsText" dxfId="131" priority="51" operator="containsText" text="Valami hiba van">
      <formula>NOT(ISERROR(SEARCH("Valami hiba van",O26)))</formula>
    </cfRule>
    <cfRule type="containsText" dxfId="130" priority="52" operator="containsText" text="Jó a számolás">
      <formula>NOT(ISERROR(SEARCH("Jó a számolás",O26)))</formula>
    </cfRule>
  </conditionalFormatting>
  <conditionalFormatting sqref="O43 R43">
    <cfRule type="cellIs" dxfId="129" priority="6" operator="equal">
      <formula>0</formula>
    </cfRule>
  </conditionalFormatting>
  <conditionalFormatting sqref="O52">
    <cfRule type="containsText" dxfId="128" priority="19" operator="containsText" text="Nem egyjegyű számot írtál be egy cellába">
      <formula>NOT(ISERROR(SEARCH("Nem egyjegyű számot írtál be egy cellába",O52)))</formula>
    </cfRule>
  </conditionalFormatting>
  <conditionalFormatting sqref="O53">
    <cfRule type="containsText" dxfId="127" priority="24" operator="containsText" text="Valami hiba van">
      <formula>NOT(ISERROR(SEARCH("Valami hiba van",O53)))</formula>
    </cfRule>
    <cfRule type="containsText" dxfId="126" priority="25" operator="containsText" text="Jó a számolás">
      <formula>NOT(ISERROR(SEARCH("Jó a számolás",O53)))</formula>
    </cfRule>
  </conditionalFormatting>
  <conditionalFormatting sqref="O12:Q14">
    <cfRule type="cellIs" dxfId="125" priority="38" operator="equal">
      <formula>0</formula>
    </cfRule>
  </conditionalFormatting>
  <conditionalFormatting sqref="Q39">
    <cfRule type="cellIs" dxfId="124" priority="10" operator="equal">
      <formula>0</formula>
    </cfRule>
  </conditionalFormatting>
  <conditionalFormatting sqref="Q44 N44:N45">
    <cfRule type="cellIs" dxfId="123" priority="5" operator="equal">
      <formula>0</formula>
    </cfRule>
  </conditionalFormatting>
  <conditionalFormatting sqref="Y12">
    <cfRule type="cellIs" dxfId="122" priority="32" operator="equal">
      <formula>0</formula>
    </cfRule>
  </conditionalFormatting>
  <conditionalFormatting sqref="Y14">
    <cfRule type="cellIs" dxfId="121" priority="33" operator="equal">
      <formula>0</formula>
    </cfRule>
  </conditionalFormatting>
  <conditionalFormatting sqref="Y16">
    <cfRule type="cellIs" dxfId="120" priority="29" operator="equal">
      <formula>0</formula>
    </cfRule>
  </conditionalFormatting>
  <conditionalFormatting sqref="Y18">
    <cfRule type="cellIs" dxfId="119" priority="28" operator="equal">
      <formula>0</formula>
    </cfRule>
  </conditionalFormatting>
  <conditionalFormatting sqref="Y44 AB44">
    <cfRule type="cellIs" dxfId="118" priority="1" operator="equal">
      <formula>0</formula>
    </cfRule>
  </conditionalFormatting>
  <conditionalFormatting sqref="Y39:AB40">
    <cfRule type="cellIs" dxfId="117" priority="13" operator="equal">
      <formula>0</formula>
    </cfRule>
  </conditionalFormatting>
  <conditionalFormatting sqref="Z17">
    <cfRule type="cellIs" dxfId="116" priority="8" operator="equal">
      <formula>0</formula>
    </cfRule>
  </conditionalFormatting>
  <conditionalFormatting sqref="Z25">
    <cfRule type="containsText" dxfId="115" priority="47" operator="containsText" text="Nem egyjegyű számot írtál be egy cellába">
      <formula>NOT(ISERROR(SEARCH("Nem egyjegyű számot írtál be egy cellába",Z25)))</formula>
    </cfRule>
  </conditionalFormatting>
  <conditionalFormatting sqref="Z26">
    <cfRule type="containsText" dxfId="114" priority="49" operator="containsText" text="Valami hiba van">
      <formula>NOT(ISERROR(SEARCH("Valami hiba van",Z26)))</formula>
    </cfRule>
    <cfRule type="containsText" dxfId="113" priority="50" operator="containsText" text="Jó a számolás">
      <formula>NOT(ISERROR(SEARCH("Jó a számolás",Z26)))</formula>
    </cfRule>
  </conditionalFormatting>
  <conditionalFormatting sqref="Z43 AC43">
    <cfRule type="cellIs" dxfId="112" priority="3" operator="equal">
      <formula>0</formula>
    </cfRule>
  </conditionalFormatting>
  <conditionalFormatting sqref="Z52">
    <cfRule type="containsText" dxfId="111" priority="20" operator="containsText" text="Nem egyjegyű számot írtál be egy cellába">
      <formula>NOT(ISERROR(SEARCH("Nem egyjegyű számot írtál be egy cellába",Z52)))</formula>
    </cfRule>
  </conditionalFormatting>
  <conditionalFormatting sqref="Z53">
    <cfRule type="containsText" dxfId="110" priority="22" operator="containsText" text="Valami hiba van">
      <formula>NOT(ISERROR(SEARCH("Valami hiba van",Z53)))</formula>
    </cfRule>
    <cfRule type="containsText" dxfId="109" priority="23" operator="containsText" text="Jó a számolás">
      <formula>NOT(ISERROR(SEARCH("Jó a számolás",Z53)))</formula>
    </cfRule>
  </conditionalFormatting>
  <conditionalFormatting sqref="Z12:AC14">
    <cfRule type="cellIs" dxfId="108" priority="31" operator="equal">
      <formula>0</formula>
    </cfRule>
  </conditionalFormatting>
  <conditionalFormatting sqref="Z41:AD41">
    <cfRule type="cellIs" dxfId="107" priority="15" operator="equal">
      <formula>0</formula>
    </cfRule>
  </conditionalFormatting>
  <conditionalFormatting sqref="AB44 Y44:Y45">
    <cfRule type="cellIs" dxfId="106" priority="2" operator="equal">
      <formula>0</formula>
    </cfRule>
  </conditionalFormatting>
  <conditionalFormatting sqref="AC39:AD39">
    <cfRule type="cellIs" dxfId="105" priority="14"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4"/>
  <sheetViews>
    <sheetView workbookViewId="0">
      <selection activeCell="G25" sqref="G25"/>
    </sheetView>
  </sheetViews>
  <sheetFormatPr defaultRowHeight="15.6" x14ac:dyDescent="0.3"/>
  <cols>
    <col min="1" max="1" width="8.88671875" style="3"/>
    <col min="2" max="2" width="10.88671875" style="3" bestFit="1" customWidth="1"/>
    <col min="3" max="3" width="4" style="3" customWidth="1"/>
    <col min="4" max="4" width="11.33203125" style="3" bestFit="1" customWidth="1"/>
    <col min="5" max="5" width="4.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83</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83</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83</v>
      </c>
      <c r="D5" s="4"/>
      <c r="E5" s="2" t="s">
        <v>6</v>
      </c>
      <c r="F5" s="5"/>
      <c r="G5" s="1" t="str">
        <f t="shared" si="0"/>
        <v/>
      </c>
      <c r="H5" s="6" t="str">
        <f t="shared" si="1"/>
        <v/>
      </c>
      <c r="I5" s="2"/>
      <c r="J5" s="7"/>
    </row>
    <row r="6" spans="2:10" x14ac:dyDescent="0.3">
      <c r="B6" s="4"/>
      <c r="C6" s="1" t="s">
        <v>83</v>
      </c>
      <c r="D6" s="4"/>
      <c r="E6" s="2" t="s">
        <v>6</v>
      </c>
      <c r="F6" s="5"/>
      <c r="G6" s="1" t="str">
        <f t="shared" si="0"/>
        <v/>
      </c>
      <c r="H6" s="6" t="str">
        <f t="shared" si="1"/>
        <v/>
      </c>
      <c r="I6" s="2"/>
      <c r="J6" s="7"/>
    </row>
    <row r="7" spans="2:10" x14ac:dyDescent="0.3">
      <c r="B7" s="4"/>
      <c r="C7" s="1" t="s">
        <v>83</v>
      </c>
      <c r="D7" s="4"/>
      <c r="E7" s="2" t="s">
        <v>6</v>
      </c>
      <c r="F7" s="5"/>
      <c r="G7" s="1" t="str">
        <f t="shared" si="0"/>
        <v/>
      </c>
      <c r="H7" s="6" t="str">
        <f t="shared" si="1"/>
        <v/>
      </c>
      <c r="I7" s="2"/>
      <c r="J7" s="7"/>
    </row>
    <row r="8" spans="2:10" x14ac:dyDescent="0.3">
      <c r="B8" s="4"/>
      <c r="C8" s="1" t="s">
        <v>83</v>
      </c>
      <c r="D8" s="4"/>
      <c r="E8" s="2" t="s">
        <v>6</v>
      </c>
      <c r="F8" s="5"/>
      <c r="G8" s="1" t="str">
        <f t="shared" si="0"/>
        <v/>
      </c>
      <c r="H8" s="6" t="str">
        <f t="shared" si="1"/>
        <v/>
      </c>
      <c r="I8" s="2"/>
      <c r="J8" s="7"/>
    </row>
    <row r="9" spans="2:10" x14ac:dyDescent="0.3">
      <c r="B9" s="4"/>
      <c r="C9" s="1" t="s">
        <v>83</v>
      </c>
      <c r="D9" s="4"/>
      <c r="E9" s="2" t="s">
        <v>6</v>
      </c>
      <c r="F9" s="5"/>
      <c r="G9" s="1" t="str">
        <f t="shared" si="0"/>
        <v/>
      </c>
      <c r="H9" s="6" t="str">
        <f t="shared" si="1"/>
        <v/>
      </c>
      <c r="I9" s="2"/>
      <c r="J9" s="7"/>
    </row>
    <row r="10" spans="2:10" x14ac:dyDescent="0.3">
      <c r="B10" s="4"/>
      <c r="C10" s="1" t="s">
        <v>83</v>
      </c>
      <c r="D10" s="4"/>
      <c r="E10" s="2" t="s">
        <v>6</v>
      </c>
      <c r="F10" s="5"/>
      <c r="G10" s="1" t="str">
        <f t="shared" si="0"/>
        <v/>
      </c>
      <c r="H10" s="6" t="str">
        <f t="shared" si="1"/>
        <v/>
      </c>
      <c r="I10" s="2"/>
      <c r="J10" s="7"/>
    </row>
    <row r="11" spans="2:10" x14ac:dyDescent="0.3">
      <c r="B11" s="4"/>
      <c r="C11" s="1" t="s">
        <v>83</v>
      </c>
      <c r="D11" s="4"/>
      <c r="E11" s="2" t="s">
        <v>6</v>
      </c>
      <c r="F11" s="5"/>
      <c r="G11" s="1" t="str">
        <f t="shared" si="0"/>
        <v/>
      </c>
      <c r="H11" s="6" t="str">
        <f t="shared" si="1"/>
        <v/>
      </c>
      <c r="I11" s="2"/>
      <c r="J11" s="7"/>
    </row>
    <row r="12" spans="2:10" x14ac:dyDescent="0.3">
      <c r="B12" s="4"/>
      <c r="C12" s="1" t="s">
        <v>83</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84</v>
      </c>
      <c r="D15" s="1"/>
    </row>
    <row r="16" spans="2:10" x14ac:dyDescent="0.3">
      <c r="B16" s="9"/>
      <c r="C16" s="3" t="s">
        <v>85</v>
      </c>
    </row>
    <row r="18" spans="2:4" x14ac:dyDescent="0.3">
      <c r="B18" s="3" t="s">
        <v>86</v>
      </c>
    </row>
    <row r="19" spans="2:4" x14ac:dyDescent="0.3">
      <c r="B19" s="1" t="s">
        <v>0</v>
      </c>
      <c r="C19" s="1"/>
      <c r="D19" s="1" t="s">
        <v>1</v>
      </c>
    </row>
    <row r="20" spans="2:4" x14ac:dyDescent="0.3">
      <c r="B20" s="4">
        <f ca="1">D20*RANDBETWEEN(1,10)</f>
        <v>54</v>
      </c>
      <c r="C20" s="1" t="s">
        <v>83</v>
      </c>
      <c r="D20" s="4">
        <f ca="1">RANDBETWEEN(1,50)</f>
        <v>9</v>
      </c>
    </row>
    <row r="22" spans="2:4" x14ac:dyDescent="0.3">
      <c r="B22" s="3" t="s">
        <v>103</v>
      </c>
    </row>
    <row r="23" spans="2:4" x14ac:dyDescent="0.3">
      <c r="B23" s="1" t="s">
        <v>0</v>
      </c>
      <c r="C23" s="1"/>
      <c r="D23" s="1" t="s">
        <v>1</v>
      </c>
    </row>
    <row r="24" spans="2:4" x14ac:dyDescent="0.3">
      <c r="B24" s="4">
        <f ca="1">D24*RANDBETWEEN(1,200)</f>
        <v>560</v>
      </c>
      <c r="C24" s="1" t="s">
        <v>83</v>
      </c>
      <c r="D24" s="4">
        <f ca="1">RANDBETWEEN(1,50)</f>
        <v>5</v>
      </c>
    </row>
  </sheetData>
  <conditionalFormatting sqref="G3:G12">
    <cfRule type="containsText" dxfId="104" priority="1" operator="containsText" text="Nem jó a megoldás, jobb oldalon láthatod a megoldást">
      <formula>NOT(ISERROR(SEARCH("Nem jó a megoldás, jobb oldalon láthatod a megoldást",G3)))</formula>
    </cfRule>
    <cfRule type="containsText" dxfId="103" priority="2" operator="containsText" text="Helyes a megoldás">
      <formula>NOT(ISERROR(SEARCH("Helyes a megoldás",G3)))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AG45"/>
  <sheetViews>
    <sheetView workbookViewId="0">
      <selection activeCell="D12" sqref="D12"/>
    </sheetView>
  </sheetViews>
  <sheetFormatPr defaultRowHeight="15.6" x14ac:dyDescent="0.3"/>
  <cols>
    <col min="1" max="1" width="8.88671875" style="2"/>
    <col min="2" max="2" width="14.10937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33" x14ac:dyDescent="0.3">
      <c r="C3" s="57">
        <v>9</v>
      </c>
      <c r="D3" s="57">
        <v>3</v>
      </c>
      <c r="E3" s="2" t="s">
        <v>83</v>
      </c>
      <c r="F3" s="57">
        <v>4</v>
      </c>
      <c r="G3" s="2" t="s">
        <v>6</v>
      </c>
      <c r="H3" s="58">
        <f>IF(C3/F3&gt;=1,C3/F3-1/F3*MOD(C3,F3),(C3*10+D3)/F3-(1/F3*MOD(C3*10+D3,F3)))</f>
        <v>2</v>
      </c>
      <c r="I3" s="58">
        <f>IF(C3/F3&gt;=1,(C4*10+D4)/F3-1/F3*MOD(C4*10+D4,F3),"")</f>
        <v>3</v>
      </c>
      <c r="L3" s="57">
        <v>1</v>
      </c>
      <c r="M3" s="57">
        <v>5</v>
      </c>
      <c r="N3" s="57">
        <v>3</v>
      </c>
      <c r="O3" s="2" t="s">
        <v>83</v>
      </c>
      <c r="P3" s="57">
        <v>2</v>
      </c>
      <c r="Q3" s="2" t="s">
        <v>6</v>
      </c>
      <c r="R3" s="58">
        <f>IF(L3/P3&gt;=1,L3/P3-1/P3*MOD(L3,P3),(L3*10+M3)/P3-(1/P3*MOD(L3*10+M3,P3)))</f>
        <v>7</v>
      </c>
      <c r="S3" s="58">
        <f>IF(L3/P3&gt;=1,(L4*10+M4)/P3-1/P3*MOD(L4*10+M4,P3),(M4*10+N4)/P3-1/P3*MOD(M4*10+N4,P3))</f>
        <v>6</v>
      </c>
      <c r="T3" s="58" t="str">
        <f>IF(L3/P3&gt;=1,(M5*10+N5)/P3-1/P3*MOD(M5*10+N5,P3),"")</f>
        <v/>
      </c>
      <c r="W3" s="57">
        <v>1</v>
      </c>
      <c r="X3" s="57">
        <v>9</v>
      </c>
      <c r="Y3" s="57">
        <v>8</v>
      </c>
      <c r="Z3" s="57">
        <v>7</v>
      </c>
      <c r="AA3" s="2" t="s">
        <v>83</v>
      </c>
      <c r="AB3" s="57">
        <v>2</v>
      </c>
      <c r="AC3" s="2" t="s">
        <v>6</v>
      </c>
      <c r="AD3" s="58">
        <f>IF(W3/AB3&gt;=1,W3/AB3-1/AB3*MOD(W3,AB3),(W3*10+X3)/AB3-(1/AB3*MOD(W3*10+X3,AB3)))</f>
        <v>9</v>
      </c>
      <c r="AE3" s="58">
        <f>IF(W3/AB3&gt;=1,(W4*10+X4)/AB3-1/AB3*MOD(W4*10+X4,AB3),(X4*10+Y4)/AB3-1/AB3*MOD(X4*10+Y4,AB3))</f>
        <v>9</v>
      </c>
      <c r="AF3" s="58">
        <f>IF(W3/AB3&gt;=1,(X5*10+Y5)/AB3-1/AB3*MOD(X5*10+Y5,AB3),(Y5*10+Z5)/AB3-1/AB3*MOD(Y5*10+Z5,AB3))</f>
        <v>3</v>
      </c>
      <c r="AG3" s="58" t="str">
        <f>IF(W3/AB3&gt;=1,(Y6*10+Z6)/AB3-1/AB3*MOD(Y6*10+Z6,AB3),"")</f>
        <v/>
      </c>
    </row>
    <row r="4" spans="2:33" x14ac:dyDescent="0.3">
      <c r="C4" s="2">
        <f>IF(C3/F3&gt;=1,MOD(C3,F3),"")</f>
        <v>1</v>
      </c>
      <c r="D4" s="2">
        <f>IF(C3/F3&gt;=1,D3,MOD(C3*10+D3,F3))</f>
        <v>3</v>
      </c>
      <c r="L4" s="2" t="str">
        <f>IF(L3/P3&gt;=1,MOD(L3,P3),"")</f>
        <v/>
      </c>
      <c r="M4" s="2">
        <f>IF(L3/P3&gt;=1,M3,MOD(L3*10+M3,P3))</f>
        <v>1</v>
      </c>
      <c r="N4" s="2">
        <f>IF(L3/P3&gt;=1,"",N3)</f>
        <v>3</v>
      </c>
      <c r="W4" s="2" t="str">
        <f>IF(W3/AB3&gt;=1,MOD(W3,AB3),"")</f>
        <v/>
      </c>
      <c r="X4" s="2">
        <f>IF(W3/AB3&gt;=1,X3,MOD(W3*10+X3,AB3))</f>
        <v>1</v>
      </c>
      <c r="Y4" s="2">
        <f>IF(W3/AB3&gt;=1,"",Y3)</f>
        <v>8</v>
      </c>
    </row>
    <row r="5" spans="2:33" x14ac:dyDescent="0.3">
      <c r="D5" s="59">
        <f>IF(C3/F3&gt;=1,MOD(C4*10+D4,F3),MOD(C3*10+D3,F3))</f>
        <v>1</v>
      </c>
      <c r="M5" s="60" t="str">
        <f>IF(L3/P3&gt;=1,MOD(L4*10+M4,P3),"")</f>
        <v/>
      </c>
      <c r="N5" s="59">
        <f>IF(L3/P3&gt;=1,N3,MOD(M4*10+N4,P3))</f>
        <v>1</v>
      </c>
      <c r="S5" s="58"/>
      <c r="X5" s="60" t="str">
        <f>IF(W3/AB3&gt;=1,MOD(W4*10+X4,AB3),"")</f>
        <v/>
      </c>
      <c r="Y5" s="59">
        <f>IF(W3/AB3&gt;=1,Y3,MOD(X4*10+Y4,AB3))</f>
        <v>0</v>
      </c>
      <c r="Z5" s="59">
        <f>IF(X3/AB3&gt;=1,Z3,MOD(Y4*10+Z4,AB3))</f>
        <v>7</v>
      </c>
      <c r="AE5" s="58"/>
    </row>
    <row r="6" spans="2:33" x14ac:dyDescent="0.3">
      <c r="N6" s="59">
        <f>IF(L3/P3&gt;=1,MOD(M5*10+N5,P3),N5)</f>
        <v>1</v>
      </c>
      <c r="Y6" s="60" t="str">
        <f>IF(W3/AB3&gt;=1,MOD(X5*10+Y5,AB3),"")</f>
        <v/>
      </c>
      <c r="Z6" s="60">
        <f>IF(W3/AB3&gt;=1,Z3,MOD(Y5*10+Z5,AB3))</f>
        <v>1</v>
      </c>
    </row>
    <row r="7" spans="2:33" x14ac:dyDescent="0.3">
      <c r="Z7" s="59">
        <f>MOD(Y5*10+Z5,AB3)</f>
        <v>1</v>
      </c>
    </row>
    <row r="9" spans="2:33" x14ac:dyDescent="0.3">
      <c r="B9" s="2" t="s">
        <v>141</v>
      </c>
      <c r="K9" s="2" t="s">
        <v>141</v>
      </c>
      <c r="V9" s="2" t="s">
        <v>141</v>
      </c>
    </row>
    <row r="10" spans="2:33" x14ac:dyDescent="0.3">
      <c r="B10" s="2" t="s">
        <v>159</v>
      </c>
      <c r="C10" s="2">
        <f>C3*10+D3</f>
        <v>93</v>
      </c>
      <c r="K10" s="2" t="s">
        <v>159</v>
      </c>
      <c r="L10" s="2">
        <f>L3*100+M3*10+N3</f>
        <v>153</v>
      </c>
      <c r="V10" s="2" t="s">
        <v>159</v>
      </c>
      <c r="W10" s="2">
        <f>W3*1000+X3*100+Y3*10+Z3</f>
        <v>1987</v>
      </c>
    </row>
    <row r="11" spans="2:33" x14ac:dyDescent="0.3">
      <c r="B11" s="2" t="s">
        <v>160</v>
      </c>
      <c r="C11" s="2">
        <f>F3</f>
        <v>4</v>
      </c>
      <c r="K11" s="2" t="s">
        <v>160</v>
      </c>
      <c r="L11" s="2">
        <f>P3</f>
        <v>2</v>
      </c>
      <c r="V11" s="2" t="s">
        <v>160</v>
      </c>
      <c r="W11" s="2">
        <f>AB3</f>
        <v>2</v>
      </c>
    </row>
    <row r="12" spans="2:33" x14ac:dyDescent="0.3">
      <c r="B12" s="15" t="s">
        <v>161</v>
      </c>
      <c r="C12" s="58">
        <f>C10/C11-1/C11*MOD(C10,C11)</f>
        <v>23</v>
      </c>
      <c r="D12" s="61"/>
      <c r="E12" s="61">
        <f>IF(C3/F3&gt;=1,H3*10+I3+K3,H3)</f>
        <v>23</v>
      </c>
      <c r="K12" s="15" t="s">
        <v>161</v>
      </c>
      <c r="L12" s="58">
        <f>L10/L11-1/L11*MOD(L10,L11)</f>
        <v>76</v>
      </c>
      <c r="M12" s="61"/>
      <c r="N12" s="61">
        <f>IF(L3/P3&gt;=1,R3*100+S3*10+T3,R3*10+S3)</f>
        <v>76</v>
      </c>
      <c r="V12" s="15" t="s">
        <v>161</v>
      </c>
      <c r="W12" s="58">
        <f>W10/W11-1/W11*MOD(W10,W11)</f>
        <v>993</v>
      </c>
      <c r="X12" s="61"/>
      <c r="Y12" s="61">
        <f>IF(W3/AB3&gt;=1,AD3*1000+AE3*100+AF3*10+AG3,AD3*100+AE3*10+AF3)</f>
        <v>993</v>
      </c>
    </row>
    <row r="13" spans="2:33" x14ac:dyDescent="0.3">
      <c r="B13" s="15" t="s">
        <v>162</v>
      </c>
      <c r="C13" s="59">
        <f>MOD(C10,C11)</f>
        <v>1</v>
      </c>
      <c r="D13" s="61"/>
      <c r="K13" s="15" t="s">
        <v>162</v>
      </c>
      <c r="L13" s="59">
        <f>MOD(L10,L11)</f>
        <v>1</v>
      </c>
      <c r="M13" s="61"/>
      <c r="N13" s="61"/>
      <c r="V13" s="15" t="s">
        <v>162</v>
      </c>
      <c r="W13" s="59">
        <f>MOD(W10,W11)</f>
        <v>1</v>
      </c>
      <c r="X13" s="61"/>
      <c r="Y13" s="61"/>
    </row>
    <row r="15" spans="2:33" x14ac:dyDescent="0.3">
      <c r="B15" s="87" t="str">
        <f>IF(C3&gt;9,"Nem egyjegyű számot írtál be egy cellába",IF(D3&gt;9,"Nem egyjegyű számot írtál be egy cellába",IF(F3&gt;9,"Nem egyjegyű számot írtál be egy cellába","")))</f>
        <v/>
      </c>
      <c r="C15" s="87"/>
      <c r="D15" s="87"/>
      <c r="E15" s="87"/>
      <c r="F15" s="87"/>
      <c r="G15" s="87"/>
      <c r="K15" s="87" t="str">
        <f>IF(L3&gt;9,"Nem egyjegyű számot írtál be egy cellába",IF(M3&gt;9,"Nem egyjegyű számot írtál be egy cellába",IF(N3&gt;9,"Nem egyjegyű számot írtál be egy cellába",IF(P3&gt;9,"Nem egyjegyű számot írtál be egy cellába",""))))</f>
        <v/>
      </c>
      <c r="L15" s="87"/>
      <c r="M15" s="87"/>
      <c r="N15" s="87"/>
      <c r="O15" s="87"/>
      <c r="P15" s="87"/>
      <c r="V15" s="87" t="str">
        <f>IF(W3&gt;9,"Nem egyjegyű számot írtál be egy cellába",IF(X3&gt;9,"Nem egyjegyű számot írtál be egy cellába",IF(Y3&gt;9,"Nem egyjegyű számot írtál be egy cellába",IF(AB3&gt;9,"Nem egyjegyű számot írtál be egy cellába",""))))</f>
        <v/>
      </c>
      <c r="W15" s="87"/>
      <c r="X15" s="87"/>
      <c r="Y15" s="87"/>
      <c r="Z15" s="87"/>
      <c r="AA15" s="87"/>
      <c r="AB15" s="87"/>
    </row>
    <row r="16" spans="2:33" x14ac:dyDescent="0.3">
      <c r="B16" s="87" t="str">
        <f>IF(C12*C11+C13=C10,"Jó a számolás","Valami hiba van")</f>
        <v>Jó a számolás</v>
      </c>
      <c r="C16" s="87"/>
      <c r="D16" s="87"/>
      <c r="E16" s="87"/>
      <c r="F16" s="87"/>
      <c r="G16" s="87"/>
      <c r="K16" s="87" t="str">
        <f>IF(L12*L11+L13=L10,"Jó a számolás","Valami hiba van")</f>
        <v>Jó a számolás</v>
      </c>
      <c r="L16" s="87"/>
      <c r="M16" s="87"/>
      <c r="N16" s="87"/>
      <c r="O16" s="87"/>
      <c r="P16" s="87"/>
      <c r="V16" s="87" t="str">
        <f>IF(W12*W11+W13=W10,"Jó a számolás","Valami hiba van")</f>
        <v>Jó a számolás</v>
      </c>
      <c r="W16" s="87"/>
      <c r="X16" s="87"/>
      <c r="Y16" s="87"/>
      <c r="Z16" s="87"/>
      <c r="AA16" s="87"/>
      <c r="AB16" s="87"/>
    </row>
    <row r="18" spans="2:7" x14ac:dyDescent="0.3">
      <c r="B18" s="3" t="s">
        <v>94</v>
      </c>
      <c r="C18" s="3"/>
    </row>
    <row r="19" spans="2:7" x14ac:dyDescent="0.3">
      <c r="B19" s="8"/>
      <c r="C19" s="3" t="s">
        <v>255</v>
      </c>
    </row>
    <row r="20" spans="2:7" x14ac:dyDescent="0.3">
      <c r="B20" s="68" t="s">
        <v>256</v>
      </c>
      <c r="C20" s="3" t="s">
        <v>274</v>
      </c>
    </row>
    <row r="21" spans="2:7" x14ac:dyDescent="0.3">
      <c r="B21" s="69" t="s">
        <v>258</v>
      </c>
      <c r="C21" s="3" t="s">
        <v>259</v>
      </c>
    </row>
    <row r="22" spans="2:7" x14ac:dyDescent="0.3">
      <c r="B22" s="2" t="s">
        <v>277</v>
      </c>
      <c r="C22" s="3" t="s">
        <v>281</v>
      </c>
    </row>
    <row r="23" spans="2:7" x14ac:dyDescent="0.3">
      <c r="B23" s="2" t="s">
        <v>278</v>
      </c>
      <c r="C23" s="3" t="s">
        <v>282</v>
      </c>
    </row>
    <row r="25" spans="2:7" x14ac:dyDescent="0.3">
      <c r="B25" s="87" t="s">
        <v>163</v>
      </c>
      <c r="C25" s="87"/>
      <c r="D25" s="87"/>
      <c r="E25" s="87"/>
      <c r="F25" s="87"/>
      <c r="G25" s="87"/>
    </row>
    <row r="26" spans="2:7" x14ac:dyDescent="0.3">
      <c r="B26" s="41" t="s">
        <v>164</v>
      </c>
      <c r="C26" s="41"/>
      <c r="D26" s="41"/>
    </row>
    <row r="27" spans="2:7" x14ac:dyDescent="0.3">
      <c r="B27" s="3" t="s">
        <v>142</v>
      </c>
      <c r="C27" s="13">
        <f ca="1">C28*RANDBETWEEN(1,10)</f>
        <v>8</v>
      </c>
      <c r="D27" s="3"/>
    </row>
    <row r="28" spans="2:7" x14ac:dyDescent="0.3">
      <c r="B28" s="3" t="s">
        <v>143</v>
      </c>
      <c r="C28" s="13">
        <f ca="1">RANDBETWEEN(2,9)</f>
        <v>4</v>
      </c>
      <c r="D28" s="3"/>
    </row>
    <row r="29" spans="2:7" x14ac:dyDescent="0.3">
      <c r="B29" s="41" t="s">
        <v>165</v>
      </c>
      <c r="C29" s="3"/>
      <c r="D29" s="3"/>
    </row>
    <row r="30" spans="2:7" x14ac:dyDescent="0.3">
      <c r="B30" s="3" t="s">
        <v>142</v>
      </c>
      <c r="C30" s="13">
        <f ca="1">C31*RANDBETWEEN(1,100)</f>
        <v>372</v>
      </c>
      <c r="D30" s="3"/>
    </row>
    <row r="31" spans="2:7" x14ac:dyDescent="0.3">
      <c r="B31" s="3" t="s">
        <v>143</v>
      </c>
      <c r="C31" s="13">
        <f ca="1">RANDBETWEEN(2,9)</f>
        <v>6</v>
      </c>
      <c r="D31" s="3"/>
    </row>
    <row r="32" spans="2:7" x14ac:dyDescent="0.3">
      <c r="B32" s="41" t="s">
        <v>166</v>
      </c>
      <c r="C32" s="3"/>
      <c r="D32" s="3"/>
    </row>
    <row r="33" spans="2:7" x14ac:dyDescent="0.3">
      <c r="B33" s="3" t="s">
        <v>142</v>
      </c>
      <c r="C33" s="13">
        <f ca="1">C34*RANDBETWEEN(1,1000)</f>
        <v>584</v>
      </c>
      <c r="D33" s="3"/>
    </row>
    <row r="34" spans="2:7" x14ac:dyDescent="0.3">
      <c r="B34" s="3" t="s">
        <v>143</v>
      </c>
      <c r="C34" s="13">
        <f ca="1">RANDBETWEEN(2,9)</f>
        <v>8</v>
      </c>
      <c r="D34" s="3"/>
    </row>
    <row r="36" spans="2:7" x14ac:dyDescent="0.3">
      <c r="B36" s="87" t="s">
        <v>149</v>
      </c>
      <c r="C36" s="87"/>
      <c r="D36" s="87"/>
      <c r="E36" s="87"/>
      <c r="F36" s="87"/>
      <c r="G36" s="87"/>
    </row>
    <row r="37" spans="2:7" x14ac:dyDescent="0.3">
      <c r="B37" s="41" t="s">
        <v>164</v>
      </c>
      <c r="C37" s="41"/>
      <c r="D37" s="41"/>
    </row>
    <row r="38" spans="2:7" x14ac:dyDescent="0.3">
      <c r="B38" s="3" t="s">
        <v>142</v>
      </c>
      <c r="C38" s="13">
        <f ca="1">RANDBETWEEN(10,100)</f>
        <v>96</v>
      </c>
      <c r="D38" s="3"/>
    </row>
    <row r="39" spans="2:7" x14ac:dyDescent="0.3">
      <c r="B39" s="3" t="s">
        <v>143</v>
      </c>
      <c r="C39" s="13">
        <f ca="1">RANDBETWEEN(2,9)</f>
        <v>2</v>
      </c>
      <c r="D39" s="3"/>
    </row>
    <row r="40" spans="2:7" x14ac:dyDescent="0.3">
      <c r="B40" s="41" t="s">
        <v>165</v>
      </c>
      <c r="C40" s="3"/>
      <c r="D40" s="3"/>
    </row>
    <row r="41" spans="2:7" x14ac:dyDescent="0.3">
      <c r="B41" s="3" t="s">
        <v>142</v>
      </c>
      <c r="C41" s="13">
        <f ca="1">RANDBETWEEN(100,1000)</f>
        <v>645</v>
      </c>
      <c r="D41" s="3"/>
    </row>
    <row r="42" spans="2:7" x14ac:dyDescent="0.3">
      <c r="B42" s="3" t="s">
        <v>143</v>
      </c>
      <c r="C42" s="13">
        <f ca="1">RANDBETWEEN(2,9)</f>
        <v>2</v>
      </c>
      <c r="D42" s="3"/>
    </row>
    <row r="43" spans="2:7" x14ac:dyDescent="0.3">
      <c r="B43" s="41" t="s">
        <v>166</v>
      </c>
      <c r="C43" s="3"/>
      <c r="D43" s="3"/>
    </row>
    <row r="44" spans="2:7" x14ac:dyDescent="0.3">
      <c r="B44" s="3" t="s">
        <v>142</v>
      </c>
      <c r="C44" s="13">
        <f ca="1">RANDBETWEEN(1000,10000)</f>
        <v>7682</v>
      </c>
      <c r="D44" s="3"/>
    </row>
    <row r="45" spans="2:7" x14ac:dyDescent="0.3">
      <c r="B45" s="3" t="s">
        <v>143</v>
      </c>
      <c r="C45" s="13">
        <f ca="1">RANDBETWEEN(2,9)</f>
        <v>5</v>
      </c>
      <c r="D45" s="3"/>
    </row>
  </sheetData>
  <mergeCells count="8">
    <mergeCell ref="B25:G25"/>
    <mergeCell ref="B36:G36"/>
    <mergeCell ref="B15:G15"/>
    <mergeCell ref="K15:P15"/>
    <mergeCell ref="V15:AB15"/>
    <mergeCell ref="B16:G16"/>
    <mergeCell ref="K16:P16"/>
    <mergeCell ref="V16:AB16"/>
  </mergeCells>
  <conditionalFormatting sqref="B16">
    <cfRule type="containsText" dxfId="102" priority="12" operator="containsText" text="Valami hiba van">
      <formula>NOT(ISERROR(SEARCH("Valami hiba van",B16)))</formula>
    </cfRule>
    <cfRule type="containsText" dxfId="101" priority="13" operator="containsText" text="Jó a számolás">
      <formula>NOT(ISERROR(SEARCH("Jó a számolás",B16)))</formula>
    </cfRule>
  </conditionalFormatting>
  <conditionalFormatting sqref="B15">
    <cfRule type="containsText" dxfId="100" priority="11" operator="containsText" text="Nem egyjegyű számot írtál be egy cellába">
      <formula>NOT(ISERROR(SEARCH("Nem egyjegyű számot írtál be egy cellába",B15)))</formula>
    </cfRule>
  </conditionalFormatting>
  <conditionalFormatting sqref="K16">
    <cfRule type="containsText" dxfId="99" priority="9" operator="containsText" text="Valami hiba van">
      <formula>NOT(ISERROR(SEARCH("Valami hiba van",K16)))</formula>
    </cfRule>
    <cfRule type="containsText" dxfId="98" priority="10" operator="containsText" text="Jó a számolás">
      <formula>NOT(ISERROR(SEARCH("Jó a számolás",K16)))</formula>
    </cfRule>
  </conditionalFormatting>
  <conditionalFormatting sqref="K15">
    <cfRule type="containsText" dxfId="97" priority="8" operator="containsText" text="Nem egyjegyű számot írtál be egy cellába">
      <formula>NOT(ISERROR(SEARCH("Nem egyjegyű számot írtál be egy cellába",K15)))</formula>
    </cfRule>
  </conditionalFormatting>
  <conditionalFormatting sqref="V16">
    <cfRule type="containsText" dxfId="96" priority="6" operator="containsText" text="Valami hiba van">
      <formula>NOT(ISERROR(SEARCH("Valami hiba van",V16)))</formula>
    </cfRule>
    <cfRule type="containsText" dxfId="95" priority="7" operator="containsText" text="Jó a számolás">
      <formula>NOT(ISERROR(SEARCH("Jó a számolás",V16)))</formula>
    </cfRule>
  </conditionalFormatting>
  <conditionalFormatting sqref="V15">
    <cfRule type="containsText" dxfId="94" priority="5" operator="containsText" text="Nem egyjegyű számot írtál be egy cellába">
      <formula>NOT(ISERROR(SEARCH("Nem egyjegyű számot írtál be egy cellába",V15)))</formula>
    </cfRule>
  </conditionalFormatting>
  <conditionalFormatting sqref="D5">
    <cfRule type="cellIs" dxfId="93" priority="4" operator="greaterThan">
      <formula>"HA($B$3/$E$3&gt;=1"</formula>
    </cfRule>
  </conditionalFormatting>
  <conditionalFormatting sqref="N6">
    <cfRule type="notContainsBlanks" dxfId="92" priority="3">
      <formula>LEN(TRIM(N6))&gt;0</formula>
    </cfRule>
  </conditionalFormatting>
  <conditionalFormatting sqref="N5">
    <cfRule type="notContainsBlanks" dxfId="91" priority="14">
      <formula>LEN(TRIM(N5))&gt;0</formula>
    </cfRule>
  </conditionalFormatting>
  <conditionalFormatting sqref="Y5">
    <cfRule type="notContainsBlanks" dxfId="90" priority="2">
      <formula>LEN(TRIM(Y5))&gt;0</formula>
    </cfRule>
  </conditionalFormatting>
  <conditionalFormatting sqref="Z5">
    <cfRule type="notContainsBlanks" dxfId="89" priority="1">
      <formula>LEN(TRIM(Z5))&gt;0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9"/>
  <sheetViews>
    <sheetView workbookViewId="0">
      <selection activeCell="H28" sqref="H28"/>
    </sheetView>
  </sheetViews>
  <sheetFormatPr defaultRowHeight="15.6" x14ac:dyDescent="0.3"/>
  <cols>
    <col min="1" max="1" width="8.88671875" style="3"/>
    <col min="2" max="2" width="10.6640625" style="3" customWidth="1"/>
    <col min="3" max="3" width="5.5546875" style="3" customWidth="1"/>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94</v>
      </c>
    </row>
    <row r="17" spans="2:4" x14ac:dyDescent="0.3">
      <c r="B17" s="8"/>
      <c r="C17" s="3" t="s">
        <v>23</v>
      </c>
    </row>
    <row r="18" spans="2:4" x14ac:dyDescent="0.3">
      <c r="B18" s="9"/>
      <c r="C18" s="3" t="s">
        <v>24</v>
      </c>
    </row>
    <row r="20" spans="2:4" x14ac:dyDescent="0.3">
      <c r="B20" s="3" t="s">
        <v>25</v>
      </c>
      <c r="C20" s="3" t="s">
        <v>26</v>
      </c>
      <c r="D20" s="3" t="s">
        <v>197</v>
      </c>
    </row>
    <row r="21" spans="2:4" x14ac:dyDescent="0.3">
      <c r="C21" s="3" t="s">
        <v>27</v>
      </c>
      <c r="D21" s="3" t="s">
        <v>197</v>
      </c>
    </row>
    <row r="22" spans="2:4" x14ac:dyDescent="0.3">
      <c r="C22" s="3" t="s">
        <v>6</v>
      </c>
      <c r="D22" s="3" t="s">
        <v>198</v>
      </c>
    </row>
    <row r="23" spans="2:4" x14ac:dyDescent="0.3">
      <c r="C23" s="3" t="s">
        <v>28</v>
      </c>
    </row>
    <row r="25" spans="2:4" x14ac:dyDescent="0.3">
      <c r="B25" s="3" t="s">
        <v>10</v>
      </c>
    </row>
    <row r="26" spans="2:4" x14ac:dyDescent="0.3">
      <c r="B26" s="1" t="s">
        <v>0</v>
      </c>
      <c r="C26" s="1"/>
      <c r="D26" s="1" t="s">
        <v>1</v>
      </c>
    </row>
    <row r="27" spans="2:4" x14ac:dyDescent="0.3">
      <c r="B27" s="4">
        <f ca="1">RANDBETWEEN(1,20)</f>
        <v>15</v>
      </c>
      <c r="C27" s="5"/>
      <c r="D27" s="4">
        <f ca="1">RANDBETWEEN(1,20)</f>
        <v>7</v>
      </c>
    </row>
    <row r="29" spans="2:4" x14ac:dyDescent="0.3">
      <c r="B29" s="3" t="s">
        <v>11</v>
      </c>
    </row>
    <row r="30" spans="2:4" x14ac:dyDescent="0.3">
      <c r="B30" s="1" t="s">
        <v>0</v>
      </c>
      <c r="C30" s="1"/>
      <c r="D30" s="1" t="s">
        <v>1</v>
      </c>
    </row>
    <row r="31" spans="2:4" x14ac:dyDescent="0.3">
      <c r="B31" s="4">
        <f ca="1">RANDBETWEEN(1,99)</f>
        <v>12</v>
      </c>
      <c r="C31" s="5"/>
      <c r="D31" s="4">
        <f ca="1">RANDBETWEEN(1,99)</f>
        <v>79</v>
      </c>
    </row>
    <row r="33" spans="2:4" x14ac:dyDescent="0.3">
      <c r="B33" s="3" t="s">
        <v>86</v>
      </c>
    </row>
    <row r="34" spans="2:4" x14ac:dyDescent="0.3">
      <c r="B34" s="1" t="s">
        <v>0</v>
      </c>
      <c r="C34" s="1"/>
      <c r="D34" s="1" t="s">
        <v>1</v>
      </c>
    </row>
    <row r="35" spans="2:4" x14ac:dyDescent="0.3">
      <c r="B35" s="4">
        <f ca="1">RANDBETWEEN(1,999)</f>
        <v>284</v>
      </c>
      <c r="C35" s="5"/>
      <c r="D35" s="4">
        <f ca="1">RANDBETWEEN(1,999)</f>
        <v>559</v>
      </c>
    </row>
    <row r="37" spans="2:4" x14ac:dyDescent="0.3">
      <c r="B37" s="3" t="s">
        <v>103</v>
      </c>
    </row>
    <row r="38" spans="2:4" x14ac:dyDescent="0.3">
      <c r="B38" s="1" t="s">
        <v>0</v>
      </c>
      <c r="C38" s="1"/>
      <c r="D38" s="1" t="s">
        <v>1</v>
      </c>
    </row>
    <row r="39" spans="2:4" x14ac:dyDescent="0.3">
      <c r="B39" s="4">
        <f ca="1">RANDBETWEEN(1,9999)</f>
        <v>1896</v>
      </c>
      <c r="C39" s="5"/>
      <c r="D39" s="4">
        <f ca="1">RANDBETWEEN(1,9999)</f>
        <v>1510</v>
      </c>
    </row>
  </sheetData>
  <conditionalFormatting sqref="E5:E14">
    <cfRule type="containsText" dxfId="88" priority="1" operator="containsText" text="Nem jó a megoldás">
      <formula>NOT(ISERROR(SEARCH("Nem jó a megoldás",E5)))</formula>
    </cfRule>
    <cfRule type="containsText" dxfId="87" priority="2" operator="containsText" text="Helyes a megoldás">
      <formula>NOT(ISERROR(SEARCH("Helyes a megoldás",E5)))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5"/>
  <sheetViews>
    <sheetView workbookViewId="0">
      <selection activeCell="H19" sqref="H19"/>
    </sheetView>
  </sheetViews>
  <sheetFormatPr defaultRowHeight="15.6" x14ac:dyDescent="0.3"/>
  <cols>
    <col min="1" max="1" width="8.88671875" style="3"/>
    <col min="2" max="2" width="10.6640625" style="3" customWidth="1"/>
    <col min="3" max="3" width="6.33203125" style="3" customWidth="1"/>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ref="G6:G14" si="2">IF(ISBLANK(C6)=FALSE,IF(AND(B6-E6&gt;0,C6="&gt;"),"",IF(AND(B6-E6&lt;0,C6="&lt;"),"",IF(AND(B6-E6=0,C6="="),"",IF(B6-E6&gt;0,"&gt;",IF(B6-E6&lt;0,"&lt;",IF(B6-E6=0,"=")))))),"")</f>
        <v>&lt;</v>
      </c>
      <c r="H6" s="15" t="str">
        <f t="shared" ref="H6:H14" si="3">IF(ISBLANK(D6)=FALSE,IF(AND(B6-E6&gt;0,D6=B6-E6),"Helyes a beírt szám",IF(AND(B6-E6&lt;0,D6=E6-B6),"Helyes a beírt szám",IF(AND(B6-E6=0,D6=0),"Helyes a beírt szám","Nem helyes a beírt szám"))),"")</f>
        <v>Nem helyes a beírt szám</v>
      </c>
      <c r="I6" s="15">
        <f t="shared" ref="I6:I14" si="4">IF(ISBLANK(D6)=FALSE,IF(AND(B6-E6&gt;0,D6=B6-E6),"",IF(AND(B6-E6&lt;0,D6=E6-B6),"",IF(AND(B6-E6=0,C6="="),"",ABS(B6-E6)))),"")</f>
        <v>3</v>
      </c>
    </row>
    <row r="7" spans="2:9" x14ac:dyDescent="0.3">
      <c r="B7" s="13"/>
      <c r="C7" s="5"/>
      <c r="D7" s="16"/>
      <c r="E7" s="13"/>
      <c r="F7" s="14" t="str">
        <f t="shared" si="1"/>
        <v/>
      </c>
      <c r="G7" s="15" t="str">
        <f t="shared" si="2"/>
        <v/>
      </c>
      <c r="H7" s="15" t="str">
        <f t="shared" si="3"/>
        <v/>
      </c>
      <c r="I7" s="15" t="str">
        <f t="shared" si="4"/>
        <v/>
      </c>
    </row>
    <row r="8" spans="2:9" x14ac:dyDescent="0.3">
      <c r="B8" s="13"/>
      <c r="C8" s="5"/>
      <c r="D8" s="16"/>
      <c r="E8" s="13"/>
      <c r="F8" s="14" t="str">
        <f t="shared" si="1"/>
        <v/>
      </c>
      <c r="G8" s="15" t="str">
        <f t="shared" si="2"/>
        <v/>
      </c>
      <c r="H8" s="15" t="str">
        <f t="shared" si="3"/>
        <v/>
      </c>
      <c r="I8" s="15" t="str">
        <f t="shared" si="4"/>
        <v/>
      </c>
    </row>
    <row r="9" spans="2:9" x14ac:dyDescent="0.3">
      <c r="B9" s="13"/>
      <c r="C9" s="5"/>
      <c r="D9" s="16"/>
      <c r="E9" s="13"/>
      <c r="F9" s="14" t="str">
        <f t="shared" si="1"/>
        <v/>
      </c>
      <c r="G9" s="15" t="str">
        <f t="shared" si="2"/>
        <v/>
      </c>
      <c r="H9" s="15" t="str">
        <f t="shared" si="3"/>
        <v/>
      </c>
      <c r="I9" s="15" t="str">
        <f t="shared" si="4"/>
        <v/>
      </c>
    </row>
    <row r="10" spans="2:9" x14ac:dyDescent="0.3">
      <c r="B10" s="13"/>
      <c r="C10" s="5"/>
      <c r="D10" s="16"/>
      <c r="E10" s="13"/>
      <c r="F10" s="14" t="str">
        <f t="shared" si="1"/>
        <v/>
      </c>
      <c r="G10" s="15" t="str">
        <f t="shared" si="2"/>
        <v/>
      </c>
      <c r="H10" s="15" t="str">
        <f t="shared" si="3"/>
        <v/>
      </c>
      <c r="I10" s="15" t="str">
        <f t="shared" si="4"/>
        <v/>
      </c>
    </row>
    <row r="11" spans="2:9" x14ac:dyDescent="0.3">
      <c r="B11" s="13"/>
      <c r="C11" s="5"/>
      <c r="D11" s="16"/>
      <c r="E11" s="13"/>
      <c r="F11" s="14" t="str">
        <f t="shared" si="1"/>
        <v/>
      </c>
      <c r="G11" s="15" t="str">
        <f t="shared" si="2"/>
        <v/>
      </c>
      <c r="H11" s="15" t="str">
        <f t="shared" si="3"/>
        <v/>
      </c>
      <c r="I11" s="15" t="str">
        <f t="shared" si="4"/>
        <v/>
      </c>
    </row>
    <row r="12" spans="2:9" x14ac:dyDescent="0.3">
      <c r="B12" s="13"/>
      <c r="C12" s="5"/>
      <c r="D12" s="16"/>
      <c r="E12" s="13"/>
      <c r="F12" s="14" t="str">
        <f t="shared" si="1"/>
        <v/>
      </c>
      <c r="G12" s="15" t="str">
        <f t="shared" si="2"/>
        <v/>
      </c>
      <c r="H12" s="15" t="str">
        <f t="shared" si="3"/>
        <v/>
      </c>
      <c r="I12" s="15" t="str">
        <f t="shared" si="4"/>
        <v/>
      </c>
    </row>
    <row r="13" spans="2:9" x14ac:dyDescent="0.3">
      <c r="B13" s="13"/>
      <c r="C13" s="5"/>
      <c r="D13" s="16"/>
      <c r="E13" s="13"/>
      <c r="F13" s="14" t="str">
        <f t="shared" si="1"/>
        <v/>
      </c>
      <c r="G13" s="15" t="str">
        <f t="shared" si="2"/>
        <v/>
      </c>
      <c r="H13" s="15" t="str">
        <f t="shared" si="3"/>
        <v/>
      </c>
      <c r="I13" s="15" t="str">
        <f t="shared" si="4"/>
        <v/>
      </c>
    </row>
    <row r="14" spans="2:9" x14ac:dyDescent="0.3">
      <c r="B14" s="13"/>
      <c r="C14" s="5"/>
      <c r="D14" s="16"/>
      <c r="E14" s="13"/>
      <c r="F14" s="14" t="str">
        <f t="shared" si="1"/>
        <v/>
      </c>
      <c r="G14" s="15" t="str">
        <f t="shared" si="2"/>
        <v/>
      </c>
      <c r="H14" s="15" t="str">
        <f t="shared" si="3"/>
        <v/>
      </c>
      <c r="I14" s="15" t="str">
        <f t="shared" si="4"/>
        <v/>
      </c>
    </row>
    <row r="15" spans="2:9" x14ac:dyDescent="0.3">
      <c r="I15" s="2" t="str">
        <f t="shared" ref="I15" si="5">IF(ISBLANK(C15)=FALSE,IF(AND(B15-E15&gt;0,D15=B15-E15),"",IF(AND(B15-E15&lt;0,D15=E15-B15),"",IF(AND(B15-E15=0,C15="="),"",ABS(B15-E15)))),"")</f>
        <v/>
      </c>
    </row>
    <row r="16" spans="2:9" x14ac:dyDescent="0.3">
      <c r="B16" s="3" t="s">
        <v>94</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197</v>
      </c>
    </row>
    <row r="27" spans="2:5" x14ac:dyDescent="0.3">
      <c r="C27" s="3" t="s">
        <v>27</v>
      </c>
      <c r="D27" s="3" t="s">
        <v>197</v>
      </c>
    </row>
    <row r="28" spans="2:5" x14ac:dyDescent="0.3">
      <c r="C28" s="3" t="s">
        <v>6</v>
      </c>
      <c r="D28" s="3" t="s">
        <v>198</v>
      </c>
    </row>
    <row r="29" spans="2:5" x14ac:dyDescent="0.3">
      <c r="C29" s="3" t="s">
        <v>28</v>
      </c>
    </row>
    <row r="31" spans="2:5" x14ac:dyDescent="0.3">
      <c r="B31" s="3" t="s">
        <v>81</v>
      </c>
    </row>
    <row r="32" spans="2:5" x14ac:dyDescent="0.3">
      <c r="B32" s="1" t="s">
        <v>0</v>
      </c>
      <c r="C32" s="1"/>
      <c r="E32" s="1" t="s">
        <v>1</v>
      </c>
    </row>
    <row r="33" spans="2:5" x14ac:dyDescent="0.3">
      <c r="B33" s="4">
        <f ca="1">RANDBETWEEN(1,9)</f>
        <v>2</v>
      </c>
      <c r="C33" s="5"/>
      <c r="D33" s="16"/>
      <c r="E33" s="4">
        <f ca="1">RANDBETWEEN(1,9)</f>
        <v>3</v>
      </c>
    </row>
    <row r="35" spans="2:5" x14ac:dyDescent="0.3">
      <c r="B35" s="3" t="s">
        <v>11</v>
      </c>
    </row>
    <row r="36" spans="2:5" x14ac:dyDescent="0.3">
      <c r="B36" s="1" t="s">
        <v>0</v>
      </c>
      <c r="C36" s="1"/>
      <c r="E36" s="1" t="s">
        <v>1</v>
      </c>
    </row>
    <row r="37" spans="2:5" x14ac:dyDescent="0.3">
      <c r="B37" s="4">
        <f ca="1">RANDBETWEEN(1,99)</f>
        <v>68</v>
      </c>
      <c r="C37" s="5"/>
      <c r="D37" s="16"/>
      <c r="E37" s="4">
        <f ca="1">RANDBETWEEN(1,99)</f>
        <v>8</v>
      </c>
    </row>
    <row r="39" spans="2:5" x14ac:dyDescent="0.3">
      <c r="B39" s="3" t="s">
        <v>86</v>
      </c>
    </row>
    <row r="40" spans="2:5" x14ac:dyDescent="0.3">
      <c r="B40" s="1" t="s">
        <v>0</v>
      </c>
      <c r="C40" s="1"/>
      <c r="E40" s="1" t="s">
        <v>1</v>
      </c>
    </row>
    <row r="41" spans="2:5" x14ac:dyDescent="0.3">
      <c r="B41" s="4">
        <f ca="1">RANDBETWEEN(1,999)</f>
        <v>27</v>
      </c>
      <c r="C41" s="5"/>
      <c r="D41" s="16"/>
      <c r="E41" s="4">
        <f ca="1">RANDBETWEEN(1,999)</f>
        <v>452</v>
      </c>
    </row>
    <row r="43" spans="2:5" x14ac:dyDescent="0.3">
      <c r="B43" s="3" t="s">
        <v>103</v>
      </c>
    </row>
    <row r="44" spans="2:5" x14ac:dyDescent="0.3">
      <c r="B44" s="1" t="s">
        <v>0</v>
      </c>
      <c r="C44" s="1"/>
      <c r="E44" s="1" t="s">
        <v>1</v>
      </c>
    </row>
    <row r="45" spans="2:5" x14ac:dyDescent="0.3">
      <c r="B45" s="4">
        <f ca="1">RANDBETWEEN(1,9999)</f>
        <v>5996</v>
      </c>
      <c r="C45" s="5"/>
      <c r="D45" s="16"/>
      <c r="E45" s="4">
        <f ca="1">RANDBETWEEN(1,9999)</f>
        <v>7149</v>
      </c>
    </row>
  </sheetData>
  <conditionalFormatting sqref="F5:F14">
    <cfRule type="containsText" dxfId="86" priority="5" operator="containsText" text="Nem jó a jel">
      <formula>NOT(ISERROR(SEARCH("Nem jó a jel",F5)))</formula>
    </cfRule>
    <cfRule type="containsText" dxfId="85" priority="6" operator="containsText" text="Helyes a jel">
      <formula>NOT(ISERROR(SEARCH("Helyes a jel",F5)))</formula>
    </cfRule>
  </conditionalFormatting>
  <conditionalFormatting sqref="H5:H14">
    <cfRule type="containsText" dxfId="84" priority="1" operator="containsText" text="Nem helyes a beírt szám">
      <formula>NOT(ISERROR(SEARCH("Nem helyes a beírt szám",H5)))</formula>
    </cfRule>
    <cfRule type="containsText" dxfId="83" priority="2" operator="containsText" text="Helyes a beírt szám">
      <formula>NOT(ISERROR(SEARCH("Helyes a beírt szám",H5)))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L29"/>
  <sheetViews>
    <sheetView workbookViewId="0">
      <selection activeCell="G27" sqref="G27"/>
    </sheetView>
  </sheetViews>
  <sheetFormatPr defaultRowHeight="15.6" x14ac:dyDescent="0.3"/>
  <cols>
    <col min="1" max="2" width="8.88671875" style="3"/>
    <col min="3" max="3" width="12.88671875" style="3" customWidth="1"/>
    <col min="4" max="4" width="14.21875" style="3" customWidth="1"/>
    <col min="5" max="5" width="11" style="3" customWidth="1"/>
    <col min="6" max="6" width="12.77734375" style="3" customWidth="1"/>
    <col min="7" max="8" width="8.88671875" style="3"/>
    <col min="9" max="9" width="16.109375" style="3" customWidth="1"/>
    <col min="10" max="12" width="17.109375" style="3" bestFit="1" customWidth="1"/>
    <col min="13" max="16384" width="8.88671875" style="3"/>
  </cols>
  <sheetData>
    <row r="2" spans="2:12" x14ac:dyDescent="0.3">
      <c r="H2" s="86" t="s">
        <v>4</v>
      </c>
      <c r="I2" s="86"/>
      <c r="J2" s="86"/>
      <c r="K2" s="86"/>
      <c r="L2" s="86"/>
    </row>
    <row r="3" spans="2:12" x14ac:dyDescent="0.3">
      <c r="B3" s="21" t="s">
        <v>37</v>
      </c>
      <c r="C3" s="38" t="s">
        <v>104</v>
      </c>
      <c r="D3" s="34" t="s">
        <v>88</v>
      </c>
      <c r="E3" s="22" t="s">
        <v>38</v>
      </c>
      <c r="F3" s="24" t="s">
        <v>39</v>
      </c>
      <c r="H3" s="21" t="s">
        <v>37</v>
      </c>
      <c r="I3" s="38" t="s">
        <v>104</v>
      </c>
      <c r="J3" s="34" t="s">
        <v>88</v>
      </c>
      <c r="K3" s="22" t="s">
        <v>38</v>
      </c>
      <c r="L3" s="24" t="s">
        <v>39</v>
      </c>
    </row>
    <row r="4" spans="2:12" x14ac:dyDescent="0.3">
      <c r="B4" s="20">
        <v>1537</v>
      </c>
      <c r="C4" s="39">
        <v>1</v>
      </c>
      <c r="D4" s="34">
        <v>5</v>
      </c>
      <c r="E4" s="22">
        <v>3</v>
      </c>
      <c r="F4" s="23">
        <v>7</v>
      </c>
      <c r="H4" s="20">
        <f>IF(ISBLANK(B4)=FALSE,B4,"")</f>
        <v>1537</v>
      </c>
      <c r="I4" s="33" t="str">
        <f>IF(ISBLANK(C4)=FALSE,IF(C4=(MOD(B4,10000)-MOD(B4,1000))/1000,"Helyes megoldás",(MOD(B4,10000)-MOD(B4,1000))/1000),"")</f>
        <v>Helyes megoldás</v>
      </c>
      <c r="J4" s="33" t="str">
        <f>IF(ISBLANK(D4)=FALSE,IF(D4=(MOD(B4,1000)-MOD(B4,100))/100,"Helyes megoldás",(MOD(B4,1000)-MOD(B4,100))/100),"")</f>
        <v>Helyes megoldás</v>
      </c>
      <c r="K4" s="33" t="str">
        <f>IF(ISBLANK(E4)=FALSE,IF(E4=(MOD(B4,100)-MOD(B4,10))/10,"Helyes megoldás",(MOD(B4,100)-MOD(B4,10))/10),"")</f>
        <v>Helyes megoldás</v>
      </c>
      <c r="L4" s="33" t="str">
        <f>IF(ISBLANK(F4)=FALSE,IF(F4=MOD(B4,10),"Helyes megoldás",MOD(B4,10)),"")</f>
        <v>Helyes megoldás</v>
      </c>
    </row>
    <row r="5" spans="2:12" x14ac:dyDescent="0.3">
      <c r="B5" s="20">
        <v>2953</v>
      </c>
      <c r="C5" s="39">
        <v>3</v>
      </c>
      <c r="D5" s="34">
        <v>4</v>
      </c>
      <c r="E5" s="22">
        <v>6</v>
      </c>
      <c r="F5" s="23">
        <v>8</v>
      </c>
      <c r="H5" s="20">
        <f t="shared" ref="H5:H13" si="0">IF(ISBLANK(B5)=FALSE,B5,"")</f>
        <v>2953</v>
      </c>
      <c r="I5" s="33">
        <f t="shared" ref="I5:I13" si="1">IF(ISBLANK(C5)=FALSE,IF(C5=(MOD(B5,10000)-MOD(B5,1000))/1000,"Helyes megoldás",(MOD(B5,10000)-MOD(B5,1000))/1000),"")</f>
        <v>2</v>
      </c>
      <c r="J5" s="33">
        <f t="shared" ref="J5:J13" si="2">IF(ISBLANK(D5)=FALSE,IF(D5=(MOD(B5,1000)-MOD(B5,100))/100,"Helyes megoldás",(MOD(B5,1000)-MOD(B5,100))/100),"")</f>
        <v>9</v>
      </c>
      <c r="K5" s="33">
        <f t="shared" ref="K5:K13" si="3">IF(ISBLANK(E5)=FALSE,IF(E5=(MOD(B5,100)-MOD(B5,10))/10,"Helyes megoldás",(MOD(B5,100)-MOD(B5,10))/10),"")</f>
        <v>5</v>
      </c>
      <c r="L5" s="33">
        <f t="shared" ref="L5:L13" si="4">IF(ISBLANK(F5)=FALSE,IF(F5=MOD(B5,10),"Helyes megoldás",MOD(B5,10)),"")</f>
        <v>3</v>
      </c>
    </row>
    <row r="6" spans="2:12" x14ac:dyDescent="0.3">
      <c r="B6" s="20"/>
      <c r="C6" s="39"/>
      <c r="D6" s="34"/>
      <c r="E6" s="22"/>
      <c r="F6" s="23"/>
      <c r="H6" s="20" t="str">
        <f t="shared" si="0"/>
        <v/>
      </c>
      <c r="I6" s="33" t="str">
        <f t="shared" si="1"/>
        <v/>
      </c>
      <c r="J6" s="33" t="str">
        <f t="shared" si="2"/>
        <v/>
      </c>
      <c r="K6" s="33" t="str">
        <f t="shared" si="3"/>
        <v/>
      </c>
      <c r="L6" s="33" t="str">
        <f t="shared" si="4"/>
        <v/>
      </c>
    </row>
    <row r="7" spans="2:12" x14ac:dyDescent="0.3">
      <c r="B7" s="20"/>
      <c r="C7" s="39"/>
      <c r="D7" s="34"/>
      <c r="E7" s="22"/>
      <c r="F7" s="23"/>
      <c r="H7" s="20" t="str">
        <f t="shared" si="0"/>
        <v/>
      </c>
      <c r="I7" s="33" t="str">
        <f t="shared" si="1"/>
        <v/>
      </c>
      <c r="J7" s="33" t="str">
        <f t="shared" si="2"/>
        <v/>
      </c>
      <c r="K7" s="33" t="str">
        <f t="shared" si="3"/>
        <v/>
      </c>
      <c r="L7" s="33" t="str">
        <f t="shared" si="4"/>
        <v/>
      </c>
    </row>
    <row r="8" spans="2:12" x14ac:dyDescent="0.3">
      <c r="B8" s="20"/>
      <c r="C8" s="39"/>
      <c r="D8" s="34"/>
      <c r="E8" s="22"/>
      <c r="F8" s="23"/>
      <c r="H8" s="20" t="str">
        <f t="shared" si="0"/>
        <v/>
      </c>
      <c r="I8" s="33" t="str">
        <f t="shared" si="1"/>
        <v/>
      </c>
      <c r="J8" s="33" t="str">
        <f t="shared" si="2"/>
        <v/>
      </c>
      <c r="K8" s="33" t="str">
        <f t="shared" si="3"/>
        <v/>
      </c>
      <c r="L8" s="33" t="str">
        <f t="shared" si="4"/>
        <v/>
      </c>
    </row>
    <row r="9" spans="2:12" x14ac:dyDescent="0.3">
      <c r="B9" s="20"/>
      <c r="C9" s="39"/>
      <c r="D9" s="34"/>
      <c r="E9" s="22"/>
      <c r="F9" s="23"/>
      <c r="H9" s="20" t="str">
        <f t="shared" si="0"/>
        <v/>
      </c>
      <c r="I9" s="33" t="str">
        <f t="shared" si="1"/>
        <v/>
      </c>
      <c r="J9" s="33" t="str">
        <f t="shared" si="2"/>
        <v/>
      </c>
      <c r="K9" s="33" t="str">
        <f t="shared" si="3"/>
        <v/>
      </c>
      <c r="L9" s="33" t="str">
        <f t="shared" si="4"/>
        <v/>
      </c>
    </row>
    <row r="10" spans="2:12" x14ac:dyDescent="0.3">
      <c r="B10" s="20"/>
      <c r="C10" s="39"/>
      <c r="D10" s="34"/>
      <c r="E10" s="22"/>
      <c r="F10" s="23"/>
      <c r="H10" s="20" t="str">
        <f t="shared" si="0"/>
        <v/>
      </c>
      <c r="I10" s="33" t="str">
        <f t="shared" si="1"/>
        <v/>
      </c>
      <c r="J10" s="33" t="str">
        <f t="shared" si="2"/>
        <v/>
      </c>
      <c r="K10" s="33" t="str">
        <f t="shared" si="3"/>
        <v/>
      </c>
      <c r="L10" s="33" t="str">
        <f t="shared" si="4"/>
        <v/>
      </c>
    </row>
    <row r="11" spans="2:12" x14ac:dyDescent="0.3">
      <c r="B11" s="20"/>
      <c r="C11" s="39"/>
      <c r="D11" s="34"/>
      <c r="E11" s="22"/>
      <c r="F11" s="23"/>
      <c r="H11" s="20" t="str">
        <f t="shared" si="0"/>
        <v/>
      </c>
      <c r="I11" s="33" t="str">
        <f t="shared" si="1"/>
        <v/>
      </c>
      <c r="J11" s="33" t="str">
        <f t="shared" si="2"/>
        <v/>
      </c>
      <c r="K11" s="33" t="str">
        <f t="shared" si="3"/>
        <v/>
      </c>
      <c r="L11" s="33" t="str">
        <f t="shared" si="4"/>
        <v/>
      </c>
    </row>
    <row r="12" spans="2:12" x14ac:dyDescent="0.3">
      <c r="B12" s="20"/>
      <c r="C12" s="39"/>
      <c r="D12" s="34"/>
      <c r="E12" s="22"/>
      <c r="F12" s="23"/>
      <c r="H12" s="20" t="str">
        <f t="shared" si="0"/>
        <v/>
      </c>
      <c r="I12" s="33" t="str">
        <f t="shared" si="1"/>
        <v/>
      </c>
      <c r="J12" s="33" t="str">
        <f t="shared" si="2"/>
        <v/>
      </c>
      <c r="K12" s="33" t="str">
        <f t="shared" si="3"/>
        <v/>
      </c>
      <c r="L12" s="33" t="str">
        <f t="shared" si="4"/>
        <v/>
      </c>
    </row>
    <row r="13" spans="2:12" x14ac:dyDescent="0.3">
      <c r="B13" s="20"/>
      <c r="C13" s="39"/>
      <c r="D13" s="34"/>
      <c r="E13" s="22"/>
      <c r="F13" s="23"/>
      <c r="H13" s="20" t="str">
        <f t="shared" si="0"/>
        <v/>
      </c>
      <c r="I13" s="33" t="str">
        <f t="shared" si="1"/>
        <v/>
      </c>
      <c r="J13" s="33" t="str">
        <f t="shared" si="2"/>
        <v/>
      </c>
      <c r="K13" s="33" t="str">
        <f t="shared" si="3"/>
        <v/>
      </c>
      <c r="L13" s="33" t="str">
        <f t="shared" si="4"/>
        <v/>
      </c>
    </row>
    <row r="15" spans="2:12" x14ac:dyDescent="0.3">
      <c r="B15" s="3" t="s">
        <v>94</v>
      </c>
    </row>
    <row r="16" spans="2:12" x14ac:dyDescent="0.3">
      <c r="B16" s="9"/>
      <c r="C16" s="9"/>
      <c r="D16" s="3" t="s">
        <v>51</v>
      </c>
    </row>
    <row r="17" spans="2:4" x14ac:dyDescent="0.3">
      <c r="B17" s="8"/>
      <c r="C17" s="8"/>
      <c r="D17" s="3" t="s">
        <v>105</v>
      </c>
    </row>
    <row r="18" spans="2:4" x14ac:dyDescent="0.3">
      <c r="B18" s="35"/>
      <c r="C18" s="35"/>
      <c r="D18" s="3" t="s">
        <v>89</v>
      </c>
    </row>
    <row r="19" spans="2:4" x14ac:dyDescent="0.3">
      <c r="B19" s="28"/>
      <c r="C19" s="28"/>
      <c r="D19" s="3" t="s">
        <v>52</v>
      </c>
    </row>
    <row r="20" spans="2:4" x14ac:dyDescent="0.3">
      <c r="B20" s="29"/>
      <c r="C20" s="29"/>
      <c r="D20" s="3" t="s">
        <v>53</v>
      </c>
    </row>
    <row r="22" spans="2:4" x14ac:dyDescent="0.3">
      <c r="B22" s="3" t="s">
        <v>11</v>
      </c>
    </row>
    <row r="23" spans="2:4" x14ac:dyDescent="0.3">
      <c r="B23" s="30">
        <f ca="1">RANDBETWEEN(1,99)</f>
        <v>63</v>
      </c>
      <c r="C23" s="1"/>
      <c r="D23" s="1"/>
    </row>
    <row r="25" spans="2:4" x14ac:dyDescent="0.3">
      <c r="B25" s="3" t="s">
        <v>86</v>
      </c>
    </row>
    <row r="26" spans="2:4" x14ac:dyDescent="0.3">
      <c r="B26" s="30">
        <f ca="1">RANDBETWEEN(100,999)</f>
        <v>580</v>
      </c>
    </row>
    <row r="28" spans="2:4" x14ac:dyDescent="0.3">
      <c r="B28" s="3" t="s">
        <v>103</v>
      </c>
    </row>
    <row r="29" spans="2:4" x14ac:dyDescent="0.3">
      <c r="B29" s="30">
        <f ca="1">RANDBETWEEN(1000,9999)</f>
        <v>1621</v>
      </c>
    </row>
  </sheetData>
  <mergeCells count="1">
    <mergeCell ref="H2:L2"/>
  </mergeCells>
  <conditionalFormatting sqref="K4:L13">
    <cfRule type="containsText" dxfId="82" priority="5" operator="containsText" text="Helyes megoldás">
      <formula>NOT(ISERROR(SEARCH("Helyes megoldás",K4)))</formula>
    </cfRule>
    <cfRule type="notContainsBlanks" dxfId="81" priority="6">
      <formula>LEN(TRIM(K4))&gt;0</formula>
    </cfRule>
  </conditionalFormatting>
  <conditionalFormatting sqref="J4:J13">
    <cfRule type="containsText" dxfId="80" priority="3" operator="containsText" text="Helyes megoldás">
      <formula>NOT(ISERROR(SEARCH("Helyes megoldás",J4)))</formula>
    </cfRule>
    <cfRule type="notContainsBlanks" dxfId="79" priority="4">
      <formula>LEN(TRIM(J4))&gt;0</formula>
    </cfRule>
  </conditionalFormatting>
  <conditionalFormatting sqref="I4:I13">
    <cfRule type="containsText" dxfId="78" priority="1" operator="containsText" text="Helyes megoldás">
      <formula>NOT(ISERROR(SEARCH("Helyes megoldás",I4)))</formula>
    </cfRule>
    <cfRule type="notContainsBlanks" dxfId="77" priority="2">
      <formula>LEN(TRIM(I4))&gt;0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98"/>
  <sheetViews>
    <sheetView workbookViewId="0">
      <selection activeCell="E92" sqref="E92"/>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87" t="s">
        <v>40</v>
      </c>
      <c r="C2" s="87"/>
      <c r="D2" s="87"/>
      <c r="E2" s="87"/>
      <c r="F2" s="87"/>
      <c r="G2" s="87"/>
      <c r="H2" s="87"/>
    </row>
    <row r="3" spans="2:11" x14ac:dyDescent="0.3">
      <c r="F3" s="86" t="s">
        <v>4</v>
      </c>
      <c r="G3" s="86"/>
      <c r="H3" s="86"/>
      <c r="J3" s="3" t="s">
        <v>94</v>
      </c>
    </row>
    <row r="4" spans="2:11" x14ac:dyDescent="0.3">
      <c r="B4" s="32" t="s">
        <v>41</v>
      </c>
      <c r="C4" s="32" t="s">
        <v>37</v>
      </c>
      <c r="D4" s="32" t="s">
        <v>42</v>
      </c>
      <c r="E4" s="2"/>
      <c r="F4" s="32" t="s">
        <v>41</v>
      </c>
      <c r="G4" s="32" t="s">
        <v>37</v>
      </c>
      <c r="H4" s="32" t="s">
        <v>42</v>
      </c>
      <c r="J4" s="8"/>
      <c r="K4" s="3" t="s">
        <v>43</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44</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87" t="s">
        <v>45</v>
      </c>
      <c r="C17" s="87"/>
      <c r="D17" s="87"/>
      <c r="E17" s="87"/>
      <c r="F17" s="87"/>
      <c r="G17" s="87"/>
      <c r="H17" s="87"/>
    </row>
    <row r="18" spans="2:8" x14ac:dyDescent="0.3">
      <c r="F18" s="86" t="s">
        <v>4</v>
      </c>
      <c r="G18" s="86"/>
      <c r="H18" s="86"/>
    </row>
    <row r="19" spans="2:8" ht="31.2" x14ac:dyDescent="0.3">
      <c r="B19" s="64" t="s">
        <v>46</v>
      </c>
      <c r="C19" s="32" t="s">
        <v>37</v>
      </c>
      <c r="D19" s="64" t="s">
        <v>47</v>
      </c>
      <c r="E19" s="2"/>
      <c r="F19" s="64" t="s">
        <v>46</v>
      </c>
      <c r="G19" s="32" t="s">
        <v>37</v>
      </c>
      <c r="H19" s="64" t="s">
        <v>47</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87" t="s">
        <v>48</v>
      </c>
      <c r="C32" s="87"/>
      <c r="D32" s="87"/>
      <c r="E32" s="87"/>
      <c r="F32" s="87"/>
      <c r="G32" s="87"/>
      <c r="H32" s="87"/>
    </row>
    <row r="33" spans="2:8" x14ac:dyDescent="0.3">
      <c r="F33" s="86" t="s">
        <v>4</v>
      </c>
      <c r="G33" s="86"/>
      <c r="H33" s="86"/>
    </row>
    <row r="34" spans="2:8" ht="31.2" x14ac:dyDescent="0.3">
      <c r="B34" s="64" t="s">
        <v>49</v>
      </c>
      <c r="C34" s="32" t="s">
        <v>37</v>
      </c>
      <c r="D34" s="64" t="s">
        <v>50</v>
      </c>
      <c r="E34" s="2"/>
      <c r="F34" s="64" t="s">
        <v>49</v>
      </c>
      <c r="G34" s="32" t="s">
        <v>37</v>
      </c>
      <c r="H34" s="64" t="s">
        <v>50</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87" t="s">
        <v>54</v>
      </c>
      <c r="C47" s="87"/>
      <c r="D47" s="87"/>
      <c r="E47" s="87"/>
      <c r="F47" s="87"/>
      <c r="G47" s="87"/>
      <c r="H47" s="87"/>
    </row>
    <row r="48" spans="2:8" x14ac:dyDescent="0.3">
      <c r="F48" s="86" t="s">
        <v>4</v>
      </c>
      <c r="G48" s="86"/>
      <c r="H48" s="86"/>
    </row>
    <row r="49" spans="2:12" ht="31.2" x14ac:dyDescent="0.3">
      <c r="B49" s="64" t="s">
        <v>55</v>
      </c>
      <c r="C49" s="32" t="s">
        <v>37</v>
      </c>
      <c r="D49" s="64" t="s">
        <v>56</v>
      </c>
      <c r="E49" s="2"/>
      <c r="F49" s="64" t="s">
        <v>55</v>
      </c>
      <c r="G49" s="32" t="s">
        <v>37</v>
      </c>
      <c r="H49" s="64" t="s">
        <v>56</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87" t="s">
        <v>90</v>
      </c>
      <c r="C62" s="87"/>
      <c r="D62" s="87"/>
      <c r="E62" s="87"/>
      <c r="F62" s="87"/>
      <c r="G62" s="87"/>
      <c r="H62" s="87"/>
    </row>
    <row r="63" spans="2:12" x14ac:dyDescent="0.3">
      <c r="F63" s="86" t="s">
        <v>4</v>
      </c>
      <c r="G63" s="86"/>
      <c r="H63" s="86"/>
    </row>
    <row r="64" spans="2:12" ht="31.2" x14ac:dyDescent="0.3">
      <c r="B64" s="64" t="s">
        <v>91</v>
      </c>
      <c r="C64" s="32" t="s">
        <v>37</v>
      </c>
      <c r="D64" s="64" t="s">
        <v>92</v>
      </c>
      <c r="E64" s="2"/>
      <c r="F64" s="64" t="s">
        <v>91</v>
      </c>
      <c r="G64" s="32" t="s">
        <v>37</v>
      </c>
      <c r="H64" s="64" t="s">
        <v>92</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7" spans="2:8" x14ac:dyDescent="0.3">
      <c r="B77" s="87" t="s">
        <v>106</v>
      </c>
      <c r="C77" s="87"/>
      <c r="D77" s="87"/>
      <c r="E77" s="87"/>
      <c r="F77" s="87"/>
      <c r="G77" s="87"/>
      <c r="H77" s="87"/>
    </row>
    <row r="78" spans="2:8" x14ac:dyDescent="0.3">
      <c r="F78" s="87" t="s">
        <v>4</v>
      </c>
      <c r="G78" s="87"/>
      <c r="H78" s="87"/>
    </row>
    <row r="79" spans="2:8" ht="31.2" x14ac:dyDescent="0.3">
      <c r="B79" s="64" t="s">
        <v>107</v>
      </c>
      <c r="C79" s="32" t="s">
        <v>37</v>
      </c>
      <c r="D79" s="64" t="s">
        <v>108</v>
      </c>
      <c r="E79" s="2"/>
      <c r="F79" s="64" t="s">
        <v>107</v>
      </c>
      <c r="G79" s="32" t="s">
        <v>37</v>
      </c>
      <c r="H79" s="64" t="s">
        <v>108</v>
      </c>
    </row>
    <row r="80" spans="2:8" x14ac:dyDescent="0.3">
      <c r="B80" s="25">
        <v>1000</v>
      </c>
      <c r="C80" s="26">
        <v>1238</v>
      </c>
      <c r="D80" s="25">
        <v>2000</v>
      </c>
      <c r="E80" s="2"/>
      <c r="F80" s="27" t="str">
        <f>IF(ISBLANK(B80)=FALSE,IF(MOD(C80,1000)&gt;0,IF(B80=ROUNDDOWN(C80,-3),"Helyes megoldás",ROUNDDOWN(C80,-3)),IF(MOD(C80,1000)=0,IF(B80=ROUNDDOWN(C80,-3)-1000,"Helyes megoldás",ROUNDDOWN(C80,-3)-1000))),"")</f>
        <v>Helyes megoldás</v>
      </c>
      <c r="G80" s="26">
        <f>IF(ISBLANK(C80)=FALSE,C80,"")</f>
        <v>1238</v>
      </c>
      <c r="H80" s="27" t="str">
        <f>IF(ISBLANK(D80)=FALSE,IF(MOD(C80,1000)&gt;0,IF(D80=ROUNDUP(C80,-3),"Helyes megoldás",ROUNDUP(C80,-3)),IF(MOD(C80,1000)=0,IF(D80=ROUNDUP(C80,-3)+1000,"Helyes megoldás",ROUNDUP(C80,-3)+1000))),"")</f>
        <v>Helyes megoldás</v>
      </c>
    </row>
    <row r="81" spans="2:8" x14ac:dyDescent="0.3">
      <c r="B81" s="25">
        <v>1000</v>
      </c>
      <c r="C81" s="26">
        <v>2348</v>
      </c>
      <c r="D81" s="25">
        <v>5000</v>
      </c>
      <c r="E81" s="2"/>
      <c r="F81" s="27">
        <f t="shared" ref="F81:F89" si="15">IF(ISBLANK(B81)=FALSE,IF(MOD(C81,1000)&gt;0,IF(B81=ROUNDDOWN(C81,-3),"Helyes megoldás",ROUNDDOWN(C81,-3)),IF(MOD(C81,1000)=0,IF(B81=ROUNDDOWN(C81,-3)-1000,"Helyes megoldás",ROUNDDOWN(C81,-3)-1000))),"")</f>
        <v>2000</v>
      </c>
      <c r="G81" s="26">
        <f t="shared" ref="G81:G89" si="16">IF(ISBLANK(C81)=FALSE,C81,"")</f>
        <v>2348</v>
      </c>
      <c r="H81" s="27">
        <f t="shared" ref="H81:H89" si="17">IF(ISBLANK(D81)=FALSE,IF(MOD(C81,1000)&gt;0,IF(D81=ROUNDUP(C81,-3),"Helyes megoldás",ROUNDUP(C81,-3)),IF(MOD(C81,1000)=0,IF(D81=ROUNDUP(C81,-3)+1000,"Helyes megoldás",ROUNDUP(C81,-3)+1000))),"")</f>
        <v>3000</v>
      </c>
    </row>
    <row r="82" spans="2:8" x14ac:dyDescent="0.3">
      <c r="B82" s="25"/>
      <c r="C82" s="26"/>
      <c r="D82" s="25"/>
      <c r="E82" s="2"/>
      <c r="F82" s="27" t="str">
        <f t="shared" si="15"/>
        <v/>
      </c>
      <c r="G82" s="26" t="str">
        <f t="shared" si="16"/>
        <v/>
      </c>
      <c r="H82" s="27" t="str">
        <f t="shared" si="17"/>
        <v/>
      </c>
    </row>
    <row r="83" spans="2:8" x14ac:dyDescent="0.3">
      <c r="B83" s="25"/>
      <c r="C83" s="26"/>
      <c r="D83" s="25"/>
      <c r="E83" s="2"/>
      <c r="F83" s="27" t="str">
        <f t="shared" si="15"/>
        <v/>
      </c>
      <c r="G83" s="26" t="str">
        <f t="shared" si="16"/>
        <v/>
      </c>
      <c r="H83" s="27" t="str">
        <f t="shared" si="17"/>
        <v/>
      </c>
    </row>
    <row r="84" spans="2:8" x14ac:dyDescent="0.3">
      <c r="B84" s="25"/>
      <c r="C84" s="26"/>
      <c r="D84" s="25"/>
      <c r="E84" s="2"/>
      <c r="F84" s="27" t="str">
        <f t="shared" si="15"/>
        <v/>
      </c>
      <c r="G84" s="26" t="str">
        <f t="shared" si="16"/>
        <v/>
      </c>
      <c r="H84" s="27" t="str">
        <f t="shared" si="17"/>
        <v/>
      </c>
    </row>
    <row r="85" spans="2:8" x14ac:dyDescent="0.3">
      <c r="B85" s="25"/>
      <c r="C85" s="26"/>
      <c r="D85" s="25"/>
      <c r="E85" s="2"/>
      <c r="F85" s="27" t="str">
        <f t="shared" si="15"/>
        <v/>
      </c>
      <c r="G85" s="26" t="str">
        <f t="shared" si="16"/>
        <v/>
      </c>
      <c r="H85" s="27" t="str">
        <f t="shared" si="17"/>
        <v/>
      </c>
    </row>
    <row r="86" spans="2:8" x14ac:dyDescent="0.3">
      <c r="B86" s="25"/>
      <c r="C86" s="26"/>
      <c r="D86" s="25"/>
      <c r="E86" s="2"/>
      <c r="F86" s="27" t="str">
        <f t="shared" si="15"/>
        <v/>
      </c>
      <c r="G86" s="26" t="str">
        <f t="shared" si="16"/>
        <v/>
      </c>
      <c r="H86" s="27" t="str">
        <f t="shared" si="17"/>
        <v/>
      </c>
    </row>
    <row r="87" spans="2:8" x14ac:dyDescent="0.3">
      <c r="B87" s="25"/>
      <c r="C87" s="26"/>
      <c r="D87" s="25"/>
      <c r="E87" s="2"/>
      <c r="F87" s="27" t="str">
        <f t="shared" si="15"/>
        <v/>
      </c>
      <c r="G87" s="26" t="str">
        <f t="shared" si="16"/>
        <v/>
      </c>
      <c r="H87" s="27" t="str">
        <f t="shared" si="17"/>
        <v/>
      </c>
    </row>
    <row r="88" spans="2:8" x14ac:dyDescent="0.3">
      <c r="B88" s="25"/>
      <c r="C88" s="26"/>
      <c r="D88" s="25"/>
      <c r="E88" s="2"/>
      <c r="F88" s="27" t="str">
        <f t="shared" si="15"/>
        <v/>
      </c>
      <c r="G88" s="26" t="str">
        <f t="shared" si="16"/>
        <v/>
      </c>
      <c r="H88" s="27" t="str">
        <f t="shared" si="17"/>
        <v/>
      </c>
    </row>
    <row r="89" spans="2:8" x14ac:dyDescent="0.3">
      <c r="B89" s="25"/>
      <c r="C89" s="26"/>
      <c r="D89" s="25"/>
      <c r="E89" s="2"/>
      <c r="F89" s="27" t="str">
        <f t="shared" si="15"/>
        <v/>
      </c>
      <c r="G89" s="26" t="str">
        <f t="shared" si="16"/>
        <v/>
      </c>
      <c r="H89" s="27" t="str">
        <f t="shared" si="17"/>
        <v/>
      </c>
    </row>
    <row r="91" spans="2:8" x14ac:dyDescent="0.3">
      <c r="B91" s="3" t="s">
        <v>11</v>
      </c>
    </row>
    <row r="92" spans="2:8" x14ac:dyDescent="0.3">
      <c r="B92" s="4">
        <f ca="1">RANDBETWEEN(1,99)</f>
        <v>54</v>
      </c>
    </row>
    <row r="94" spans="2:8" x14ac:dyDescent="0.3">
      <c r="B94" s="3" t="s">
        <v>86</v>
      </c>
    </row>
    <row r="95" spans="2:8" x14ac:dyDescent="0.3">
      <c r="B95" s="4">
        <f ca="1">RANDBETWEEN(1,999)</f>
        <v>179</v>
      </c>
    </row>
    <row r="97" spans="2:2" x14ac:dyDescent="0.3">
      <c r="B97" s="3" t="s">
        <v>103</v>
      </c>
    </row>
    <row r="98" spans="2:2" x14ac:dyDescent="0.3">
      <c r="B98" s="4">
        <f ca="1">RANDBETWEEN(1,9999)</f>
        <v>1099</v>
      </c>
    </row>
  </sheetData>
  <mergeCells count="12">
    <mergeCell ref="F33:H33"/>
    <mergeCell ref="B2:H2"/>
    <mergeCell ref="F3:H3"/>
    <mergeCell ref="B17:H17"/>
    <mergeCell ref="F18:H18"/>
    <mergeCell ref="B32:H32"/>
    <mergeCell ref="B77:H77"/>
    <mergeCell ref="F78:H78"/>
    <mergeCell ref="B62:H62"/>
    <mergeCell ref="F63:H63"/>
    <mergeCell ref="B47:H47"/>
    <mergeCell ref="F48:H48"/>
  </mergeCells>
  <conditionalFormatting sqref="F5:F14">
    <cfRule type="containsText" dxfId="76" priority="26" operator="containsText" text="Helyes megoldás">
      <formula>NOT(ISERROR(SEARCH("Helyes megoldás",F5)))</formula>
    </cfRule>
    <cfRule type="notContainsBlanks" dxfId="75" priority="27">
      <formula>LEN(TRIM(F5))&gt;0</formula>
    </cfRule>
  </conditionalFormatting>
  <conditionalFormatting sqref="F20:F29">
    <cfRule type="containsText" dxfId="74" priority="25" operator="containsText" text="Helyes megoldás">
      <formula>NOT(ISERROR(SEARCH("Helyes megoldás",F20)))</formula>
    </cfRule>
    <cfRule type="notContainsBlanks" dxfId="73" priority="28">
      <formula>LEN(TRIM(F20))&gt;0</formula>
    </cfRule>
  </conditionalFormatting>
  <conditionalFormatting sqref="H20:H29">
    <cfRule type="containsText" dxfId="72" priority="21" operator="containsText" text="Helyes megoldás">
      <formula>NOT(ISERROR(SEARCH("Helyes megoldás",H20)))</formula>
    </cfRule>
    <cfRule type="notContainsBlanks" dxfId="71" priority="22">
      <formula>LEN(TRIM(H20))&gt;0</formula>
    </cfRule>
  </conditionalFormatting>
  <conditionalFormatting sqref="H5:H14">
    <cfRule type="containsText" dxfId="70" priority="23" operator="containsText" text="Helyes megoldás">
      <formula>NOT(ISERROR(SEARCH("Helyes megoldás",H5)))</formula>
    </cfRule>
    <cfRule type="notContainsBlanks" dxfId="69" priority="24">
      <formula>LEN(TRIM(H5))&gt;0</formula>
    </cfRule>
  </conditionalFormatting>
  <conditionalFormatting sqref="F36:F44">
    <cfRule type="containsText" dxfId="68" priority="19" operator="containsText" text="Helyes megoldás">
      <formula>NOT(ISERROR(SEARCH("Helyes megoldás",F36)))</formula>
    </cfRule>
    <cfRule type="notContainsBlanks" dxfId="67" priority="20">
      <formula>LEN(TRIM(F36))&gt;0</formula>
    </cfRule>
  </conditionalFormatting>
  <conditionalFormatting sqref="H36:H44">
    <cfRule type="containsText" dxfId="66" priority="17" operator="containsText" text="Helyes megoldás">
      <formula>NOT(ISERROR(SEARCH("Helyes megoldás",H36)))</formula>
    </cfRule>
    <cfRule type="notContainsBlanks" dxfId="65" priority="18">
      <formula>LEN(TRIM(H36))&gt;0</formula>
    </cfRule>
  </conditionalFormatting>
  <conditionalFormatting sqref="F50:F59">
    <cfRule type="notContainsBlanks" dxfId="64" priority="16">
      <formula>LEN(TRIM(F50))&gt;0</formula>
    </cfRule>
  </conditionalFormatting>
  <conditionalFormatting sqref="H50:H59">
    <cfRule type="notContainsBlanks" dxfId="63" priority="15">
      <formula>LEN(TRIM(H50))&gt;0</formula>
    </cfRule>
  </conditionalFormatting>
  <conditionalFormatting sqref="F35">
    <cfRule type="containsText" dxfId="62" priority="13" operator="containsText" text="Helyes megoldás">
      <formula>NOT(ISERROR(SEARCH("Helyes megoldás",F35)))</formula>
    </cfRule>
    <cfRule type="notContainsBlanks" dxfId="61" priority="14">
      <formula>LEN(TRIM(F35))&gt;0</formula>
    </cfRule>
  </conditionalFormatting>
  <conditionalFormatting sqref="H35">
    <cfRule type="containsText" dxfId="60" priority="11" operator="containsText" text="Helyes megoldás">
      <formula>NOT(ISERROR(SEARCH("Helyes megoldás",H35)))</formula>
    </cfRule>
    <cfRule type="notContainsBlanks" dxfId="59" priority="12">
      <formula>LEN(TRIM(H35))&gt;0</formula>
    </cfRule>
  </conditionalFormatting>
  <conditionalFormatting sqref="F50:F59">
    <cfRule type="containsText" dxfId="58" priority="10" operator="containsText" text="Helyes megoldás">
      <formula>NOT(ISERROR(SEARCH("Helyes megoldás",F50)))</formula>
    </cfRule>
  </conditionalFormatting>
  <conditionalFormatting sqref="H50:H59">
    <cfRule type="containsText" dxfId="57" priority="9" operator="containsText" text="Helyes megoldás">
      <formula>NOT(ISERROR(SEARCH("Helyes megoldás",H50)))</formula>
    </cfRule>
  </conditionalFormatting>
  <conditionalFormatting sqref="F65:F74">
    <cfRule type="notContainsBlanks" dxfId="56" priority="8">
      <formula>LEN(TRIM(F65))&gt;0</formula>
    </cfRule>
  </conditionalFormatting>
  <conditionalFormatting sqref="H65:H74">
    <cfRule type="notContainsBlanks" dxfId="55" priority="7">
      <formula>LEN(TRIM(H65))&gt;0</formula>
    </cfRule>
  </conditionalFormatting>
  <conditionalFormatting sqref="F65:F74">
    <cfRule type="containsText" dxfId="54" priority="6" operator="containsText" text="Helyes megoldás">
      <formula>NOT(ISERROR(SEARCH("Helyes megoldás",F65)))</formula>
    </cfRule>
  </conditionalFormatting>
  <conditionalFormatting sqref="H65:H74">
    <cfRule type="containsText" dxfId="53" priority="5" operator="containsText" text="Helyes megoldás">
      <formula>NOT(ISERROR(SEARCH("Helyes megoldás",H65)))</formula>
    </cfRule>
  </conditionalFormatting>
  <conditionalFormatting sqref="F80:F89">
    <cfRule type="notContainsBlanks" dxfId="52" priority="4">
      <formula>LEN(TRIM(F80))&gt;0</formula>
    </cfRule>
  </conditionalFormatting>
  <conditionalFormatting sqref="H80:H89">
    <cfRule type="notContainsBlanks" dxfId="51" priority="3">
      <formula>LEN(TRIM(H80))&gt;0</formula>
    </cfRule>
  </conditionalFormatting>
  <conditionalFormatting sqref="F80:F89">
    <cfRule type="containsText" dxfId="50" priority="2" operator="containsText" text="Helyes megoldás">
      <formula>NOT(ISERROR(SEARCH("Helyes megoldás",F80)))</formula>
    </cfRule>
  </conditionalFormatting>
  <conditionalFormatting sqref="H80:H89">
    <cfRule type="containsText" dxfId="49" priority="1" operator="containsText" text="Helyes megoldás">
      <formula>NOT(ISERROR(SEARCH("Helyes megoldás",H80)))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T28"/>
  <sheetViews>
    <sheetView workbookViewId="0">
      <selection activeCell="G25" sqref="G25"/>
    </sheetView>
  </sheetViews>
  <sheetFormatPr defaultRowHeight="15.6" x14ac:dyDescent="0.3"/>
  <cols>
    <col min="1" max="2" width="8.88671875" style="3"/>
    <col min="3" max="3" width="7.77734375" style="3" customWidth="1"/>
    <col min="4" max="4" width="8" style="3" customWidth="1"/>
    <col min="5" max="5" width="7.88671875" style="3" customWidth="1"/>
    <col min="6" max="6" width="8.88671875" style="3"/>
    <col min="7" max="7" width="7.6640625" style="3" customWidth="1"/>
    <col min="8" max="8" width="8" style="3" customWidth="1"/>
    <col min="9" max="9" width="7" style="3" customWidth="1"/>
    <col min="10" max="10" width="8.44140625" style="3" customWidth="1"/>
    <col min="11" max="11" width="8.88671875" style="3"/>
    <col min="12" max="12" width="19" style="3" customWidth="1"/>
    <col min="13" max="13" width="17.33203125" style="3" customWidth="1"/>
    <col min="14" max="14" width="18.77734375" style="3" bestFit="1" customWidth="1"/>
    <col min="15" max="15" width="17.109375" style="3" bestFit="1" customWidth="1"/>
    <col min="16" max="16" width="8.88671875" style="3"/>
    <col min="17" max="17" width="17.109375" style="3" bestFit="1" customWidth="1"/>
    <col min="18" max="18" width="18.77734375" style="3" bestFit="1" customWidth="1"/>
    <col min="19" max="20" width="18.77734375" style="3" customWidth="1"/>
    <col min="21" max="16384" width="8.88671875" style="3"/>
  </cols>
  <sheetData>
    <row r="2" spans="2:20" x14ac:dyDescent="0.3">
      <c r="B2" s="87" t="s">
        <v>109</v>
      </c>
      <c r="C2" s="87"/>
      <c r="D2" s="87"/>
      <c r="E2" s="87"/>
      <c r="F2" s="87"/>
      <c r="G2" s="87"/>
      <c r="H2" s="87"/>
      <c r="I2" s="87"/>
      <c r="J2" s="87"/>
      <c r="K2" s="87"/>
      <c r="L2" s="87"/>
      <c r="M2" s="87"/>
      <c r="N2" s="87"/>
      <c r="O2" s="87"/>
      <c r="P2" s="87"/>
      <c r="Q2" s="87"/>
      <c r="R2" s="87"/>
      <c r="S2" s="87"/>
      <c r="T2" s="87"/>
    </row>
    <row r="3" spans="2:20" x14ac:dyDescent="0.3">
      <c r="N3" s="87" t="s">
        <v>4</v>
      </c>
      <c r="O3" s="87"/>
      <c r="P3" s="87"/>
      <c r="Q3" s="87"/>
      <c r="R3" s="87"/>
      <c r="S3" s="15"/>
      <c r="T3" s="15"/>
    </row>
    <row r="4" spans="2:20" x14ac:dyDescent="0.3">
      <c r="B4" s="96" t="s">
        <v>41</v>
      </c>
      <c r="C4" s="96"/>
      <c r="D4" s="96"/>
      <c r="E4" s="96"/>
      <c r="F4" s="96" t="s">
        <v>37</v>
      </c>
      <c r="G4" s="96" t="s">
        <v>42</v>
      </c>
      <c r="H4" s="96"/>
      <c r="I4" s="96"/>
      <c r="J4" s="96"/>
      <c r="L4" s="97" t="s">
        <v>41</v>
      </c>
      <c r="M4" s="98"/>
      <c r="N4" s="98"/>
      <c r="O4" s="99"/>
      <c r="P4" s="96" t="s">
        <v>37</v>
      </c>
      <c r="Q4" s="97" t="s">
        <v>42</v>
      </c>
      <c r="R4" s="98"/>
      <c r="S4" s="98"/>
      <c r="T4" s="99"/>
    </row>
    <row r="5" spans="2:20" x14ac:dyDescent="0.3">
      <c r="B5" s="21" t="s">
        <v>110</v>
      </c>
      <c r="C5" s="32" t="s">
        <v>93</v>
      </c>
      <c r="D5" s="32" t="s">
        <v>57</v>
      </c>
      <c r="E5" s="32" t="s">
        <v>58</v>
      </c>
      <c r="F5" s="96"/>
      <c r="G5" s="32" t="s">
        <v>58</v>
      </c>
      <c r="H5" s="32" t="s">
        <v>57</v>
      </c>
      <c r="I5" s="32" t="s">
        <v>93</v>
      </c>
      <c r="J5" s="32" t="s">
        <v>110</v>
      </c>
      <c r="K5" s="2"/>
      <c r="L5" s="21" t="s">
        <v>110</v>
      </c>
      <c r="M5" s="32" t="s">
        <v>93</v>
      </c>
      <c r="N5" s="32" t="s">
        <v>57</v>
      </c>
      <c r="O5" s="32" t="s">
        <v>58</v>
      </c>
      <c r="P5" s="96"/>
      <c r="Q5" s="32" t="s">
        <v>58</v>
      </c>
      <c r="R5" s="32" t="s">
        <v>57</v>
      </c>
      <c r="S5" s="32" t="s">
        <v>93</v>
      </c>
      <c r="T5" s="32" t="s">
        <v>110</v>
      </c>
    </row>
    <row r="6" spans="2:20" x14ac:dyDescent="0.3">
      <c r="B6" s="5">
        <v>1000</v>
      </c>
      <c r="C6" s="37">
        <v>1500</v>
      </c>
      <c r="D6" s="25">
        <v>1530</v>
      </c>
      <c r="E6" s="25">
        <v>1536</v>
      </c>
      <c r="F6" s="26">
        <v>1537</v>
      </c>
      <c r="G6" s="25">
        <v>1538</v>
      </c>
      <c r="H6" s="25">
        <v>1540</v>
      </c>
      <c r="I6" s="36">
        <v>1600</v>
      </c>
      <c r="J6" s="36">
        <v>2000</v>
      </c>
      <c r="K6" s="2"/>
      <c r="L6" s="33" t="str">
        <f>IF(ISBLANK(B6)=FALSE,IF(MOD(F6,1000)&gt;0,IF(B6=ROUNDDOWN(F6,-3),"Helyes megoldás",ROUNDDOWN(F6,-3)),IF(MOD(F6,1000)=0,IF(B6=ROUNDDOWN(F6,-3)-1000,"Helyes megoldás",ROUNDDOWN(F6,-3)-1000))),"")</f>
        <v>Helyes megoldás</v>
      </c>
      <c r="M6" s="33" t="str">
        <f>IF(ISBLANK(C6)=FALSE,IF(MOD(F6,100)&gt;0,IF(C6=ROUNDDOWN(F6,-2),"Helyes megoldás",ROUNDDOWN(F6,-2)),IF(MOD(F6,100)=0,IF(C6=ROUNDDOWN(F6,-2)-100,"Helyes megoldás",ROUNDDOWN(F6,-2)-100))),"")</f>
        <v>Helyes megoldás</v>
      </c>
      <c r="N6" s="27" t="str">
        <f>IF(ISBLANK(D6)=FALSE,IF(MOD(F6,10)&gt;0,IF(D6=ROUNDDOWN(F6,-1),"Helyes megoldás",ROUNDDOWN(F6,-1)),IF(MOD(F6,10)=0,IF(D6=ROUNDDOWN(F6,-1)-10,"Helyes megoldás",ROUNDDOWN(F6,-1)-10))),"")</f>
        <v>Helyes megoldás</v>
      </c>
      <c r="O6" s="27" t="str">
        <f>IF(ISBLANK(E6)=FALSE,IF(E6=F6-1,"Helyes megoldás",F6-1),"")</f>
        <v>Helyes megoldás</v>
      </c>
      <c r="P6" s="26">
        <f>IF(ISBLANK(F6)=FALSE,F6,"")</f>
        <v>1537</v>
      </c>
      <c r="Q6" s="27" t="str">
        <f>IF(ISBLANK(G6)=FALSE,IF(G6=F6+1,"Helyes megoldás",F6+1),"")</f>
        <v>Helyes megoldás</v>
      </c>
      <c r="R6" s="27" t="str">
        <f>IF(ISBLANK(H6)=FALSE,IF(MOD(F6,10)&gt;0,IF(H6=ROUNDUP(F6,-1),"Helyes megoldás",ROUNDUP(F6,-1)),IF(MOD(F6,10)=0,IF(H6=ROUNDUP(F6,-1)+10,"Helyes megoldás",ROUNDUP(F6,-1)+10))),"")</f>
        <v>Helyes megoldás</v>
      </c>
      <c r="S6" s="27" t="str">
        <f>IF(ISBLANK(I6)=FALSE,IF(MOD(F6,100)&gt;0,IF(I6=ROUNDUP(F6,-2),"Helyes megoldás",ROUNDUP(F6,-2)),IF(MOD(F6,100)=0,IF(I6=ROUNDUP(F6,-2)+100,"Helyes megoldás",ROUNDUP(F6,-2)+100))),"")</f>
        <v>Helyes megoldás</v>
      </c>
      <c r="T6" s="27" t="str">
        <f>IF(ISBLANK(J6)=FALSE,IF(MOD(F6,1000)&gt;0,IF(J6=ROUNDUP(F6,-3),"Helyes megoldás",ROUNDUP(F6,-3)),IF(MOD(F6,1000)=0,IF(J6=ROUNDUP(F6,-3)+1000,"Helyes megoldás",ROUNDUP(F6,-3)+1000))),"")</f>
        <v>Helyes megoldás</v>
      </c>
    </row>
    <row r="7" spans="2:20" x14ac:dyDescent="0.3">
      <c r="B7" s="5">
        <v>1000</v>
      </c>
      <c r="C7" s="37">
        <v>2000</v>
      </c>
      <c r="D7" s="25">
        <v>2300</v>
      </c>
      <c r="E7" s="25">
        <v>2500</v>
      </c>
      <c r="F7" s="26">
        <v>2531</v>
      </c>
      <c r="G7" s="25">
        <v>2538</v>
      </c>
      <c r="H7" s="25">
        <v>2600</v>
      </c>
      <c r="I7" s="36">
        <v>2700</v>
      </c>
      <c r="J7" s="36">
        <v>5000</v>
      </c>
      <c r="K7" s="2"/>
      <c r="L7" s="33">
        <f t="shared" ref="L7:L15" si="0">IF(ISBLANK(B7)=FALSE,IF(MOD(F7,1000)&gt;0,IF(B7=ROUNDDOWN(F7,-3),"Helyes megoldás",ROUNDDOWN(F7,-3)),IF(MOD(F7,1000)=0,IF(B7=ROUNDDOWN(F7,-3)-1000,"Helyes megoldás",ROUNDDOWN(F7,-3)-1000))),"")</f>
        <v>2000</v>
      </c>
      <c r="M7" s="33">
        <f t="shared" ref="M7:M15" si="1">IF(ISBLANK(C7)=FALSE,IF(MOD(F7,100)&gt;0,IF(C7=ROUNDDOWN(F7,-2),"Helyes megoldás",ROUNDDOWN(F7,-2)),IF(MOD(F7,100)=0,IF(C7=ROUNDDOWN(F7,-2)-100,"Helyes megoldás",ROUNDDOWN(F7,-2)-100))),"")</f>
        <v>2500</v>
      </c>
      <c r="N7" s="27">
        <f t="shared" ref="N7:N15" si="2">IF(ISBLANK(D7)=FALSE,IF(MOD(F7,10)&gt;0,IF(D7=ROUNDDOWN(F7,-1),"Helyes megoldás",ROUNDDOWN(F7,-1)),IF(MOD(F7,10)=0,IF(D7=ROUNDDOWN(F7,-1)-10,"Helyes megoldás",ROUNDDOWN(F7,-1)-10))),"")</f>
        <v>2530</v>
      </c>
      <c r="O7" s="27">
        <f t="shared" ref="O7:O15" si="3">IF(ISBLANK(E7)=FALSE,IF(E7=F7-1,"Helyes megoldás",F7-1),"")</f>
        <v>2530</v>
      </c>
      <c r="P7" s="26">
        <f t="shared" ref="P7:P15" si="4">IF(ISBLANK(F7)=FALSE,F7,"")</f>
        <v>2531</v>
      </c>
      <c r="Q7" s="27">
        <f t="shared" ref="Q7:Q15" si="5">IF(ISBLANK(G7)=FALSE,IF(G7=F7+1,"Helyes megoldás",F7+1),"")</f>
        <v>2532</v>
      </c>
      <c r="R7" s="27">
        <f t="shared" ref="R7:R15" si="6">IF(ISBLANK(H7)=FALSE,IF(MOD(F7,10)&gt;0,IF(H7=ROUNDUP(F7,-1),"Helyes megoldás",ROUNDUP(F7,-1)),IF(MOD(F7,10)=0,IF(H7=ROUNDUP(F7,-1)+10,"Helyes megoldás",ROUNDUP(F7,-1)+10))),"")</f>
        <v>2540</v>
      </c>
      <c r="S7" s="27">
        <f t="shared" ref="S7:S15" si="7">IF(ISBLANK(I7)=FALSE,IF(MOD(F7,100)&gt;0,IF(I7=ROUNDUP(F7,-2),"Helyes megoldás",ROUNDUP(F7,-2)),IF(MOD(F7,100)=0,IF(I7=ROUNDUP(F7,-2)+100,"Helyes megoldás",ROUNDUP(F7,-2)+100))),"")</f>
        <v>2600</v>
      </c>
      <c r="T7" s="27">
        <f t="shared" ref="T7:T15" si="8">IF(ISBLANK(J7)=FALSE,IF(MOD(F7,1000)&gt;0,IF(J7=ROUNDUP(F7,-3),"Helyes megoldás",ROUNDUP(F7,-3)),IF(MOD(F7,1000)=0,IF(J7=ROUNDUP(F7,-3)+1000,"Helyes megoldás",ROUNDUP(F7,-3)+1000))),"")</f>
        <v>3000</v>
      </c>
    </row>
    <row r="8" spans="2:20" x14ac:dyDescent="0.3">
      <c r="B8" s="5"/>
      <c r="C8" s="37"/>
      <c r="D8" s="25"/>
      <c r="E8" s="25"/>
      <c r="F8" s="26"/>
      <c r="G8" s="25"/>
      <c r="H8" s="25"/>
      <c r="I8" s="36"/>
      <c r="J8" s="36"/>
      <c r="K8" s="2"/>
      <c r="L8" s="33" t="str">
        <f t="shared" si="0"/>
        <v/>
      </c>
      <c r="M8" s="33" t="str">
        <f t="shared" si="1"/>
        <v/>
      </c>
      <c r="N8" s="27" t="str">
        <f t="shared" si="2"/>
        <v/>
      </c>
      <c r="O8" s="27" t="str">
        <f t="shared" si="3"/>
        <v/>
      </c>
      <c r="P8" s="26" t="str">
        <f t="shared" si="4"/>
        <v/>
      </c>
      <c r="Q8" s="27" t="str">
        <f t="shared" si="5"/>
        <v/>
      </c>
      <c r="R8" s="27" t="str">
        <f t="shared" si="6"/>
        <v/>
      </c>
      <c r="S8" s="27" t="str">
        <f t="shared" si="7"/>
        <v/>
      </c>
      <c r="T8" s="27" t="str">
        <f t="shared" si="8"/>
        <v/>
      </c>
    </row>
    <row r="9" spans="2:20" x14ac:dyDescent="0.3">
      <c r="B9" s="5"/>
      <c r="C9" s="37"/>
      <c r="D9" s="25"/>
      <c r="E9" s="25"/>
      <c r="F9" s="26"/>
      <c r="G9" s="25"/>
      <c r="H9" s="25"/>
      <c r="I9" s="36"/>
      <c r="J9" s="36"/>
      <c r="K9" s="2"/>
      <c r="L9" s="33" t="str">
        <f t="shared" si="0"/>
        <v/>
      </c>
      <c r="M9" s="33" t="str">
        <f t="shared" si="1"/>
        <v/>
      </c>
      <c r="N9" s="27" t="str">
        <f t="shared" si="2"/>
        <v/>
      </c>
      <c r="O9" s="27" t="str">
        <f t="shared" si="3"/>
        <v/>
      </c>
      <c r="P9" s="26" t="str">
        <f t="shared" si="4"/>
        <v/>
      </c>
      <c r="Q9" s="27" t="str">
        <f t="shared" si="5"/>
        <v/>
      </c>
      <c r="R9" s="27" t="str">
        <f t="shared" si="6"/>
        <v/>
      </c>
      <c r="S9" s="27" t="str">
        <f t="shared" si="7"/>
        <v/>
      </c>
      <c r="T9" s="27" t="str">
        <f t="shared" si="8"/>
        <v/>
      </c>
    </row>
    <row r="10" spans="2:20" x14ac:dyDescent="0.3">
      <c r="B10" s="5"/>
      <c r="C10" s="37"/>
      <c r="D10" s="25"/>
      <c r="E10" s="25"/>
      <c r="F10" s="26"/>
      <c r="G10" s="25"/>
      <c r="H10" s="25"/>
      <c r="I10" s="36"/>
      <c r="J10" s="36"/>
      <c r="K10" s="2"/>
      <c r="L10" s="33" t="str">
        <f t="shared" si="0"/>
        <v/>
      </c>
      <c r="M10" s="33" t="str">
        <f t="shared" si="1"/>
        <v/>
      </c>
      <c r="N10" s="27" t="str">
        <f t="shared" si="2"/>
        <v/>
      </c>
      <c r="O10" s="27" t="str">
        <f t="shared" si="3"/>
        <v/>
      </c>
      <c r="P10" s="26" t="str">
        <f t="shared" si="4"/>
        <v/>
      </c>
      <c r="Q10" s="27" t="str">
        <f t="shared" si="5"/>
        <v/>
      </c>
      <c r="R10" s="27" t="str">
        <f t="shared" si="6"/>
        <v/>
      </c>
      <c r="S10" s="27" t="str">
        <f t="shared" si="7"/>
        <v/>
      </c>
      <c r="T10" s="27" t="str">
        <f t="shared" si="8"/>
        <v/>
      </c>
    </row>
    <row r="11" spans="2:20" x14ac:dyDescent="0.3">
      <c r="B11" s="5"/>
      <c r="C11" s="37"/>
      <c r="D11" s="25"/>
      <c r="E11" s="25"/>
      <c r="F11" s="26"/>
      <c r="G11" s="25"/>
      <c r="H11" s="25"/>
      <c r="I11" s="36"/>
      <c r="J11" s="36"/>
      <c r="K11" s="2"/>
      <c r="L11" s="33" t="str">
        <f t="shared" si="0"/>
        <v/>
      </c>
      <c r="M11" s="33" t="str">
        <f t="shared" si="1"/>
        <v/>
      </c>
      <c r="N11" s="27" t="str">
        <f t="shared" si="2"/>
        <v/>
      </c>
      <c r="O11" s="27" t="str">
        <f t="shared" si="3"/>
        <v/>
      </c>
      <c r="P11" s="26" t="str">
        <f t="shared" si="4"/>
        <v/>
      </c>
      <c r="Q11" s="27" t="str">
        <f t="shared" si="5"/>
        <v/>
      </c>
      <c r="R11" s="27" t="str">
        <f t="shared" si="6"/>
        <v/>
      </c>
      <c r="S11" s="27" t="str">
        <f t="shared" si="7"/>
        <v/>
      </c>
      <c r="T11" s="27" t="str">
        <f t="shared" si="8"/>
        <v/>
      </c>
    </row>
    <row r="12" spans="2:20" x14ac:dyDescent="0.3">
      <c r="B12" s="5"/>
      <c r="C12" s="37"/>
      <c r="D12" s="25"/>
      <c r="E12" s="25"/>
      <c r="F12" s="26"/>
      <c r="G12" s="25"/>
      <c r="H12" s="25"/>
      <c r="I12" s="36"/>
      <c r="J12" s="36"/>
      <c r="K12" s="2"/>
      <c r="L12" s="33" t="str">
        <f t="shared" si="0"/>
        <v/>
      </c>
      <c r="M12" s="33" t="str">
        <f t="shared" si="1"/>
        <v/>
      </c>
      <c r="N12" s="27" t="str">
        <f t="shared" si="2"/>
        <v/>
      </c>
      <c r="O12" s="27" t="str">
        <f t="shared" si="3"/>
        <v/>
      </c>
      <c r="P12" s="26" t="str">
        <f t="shared" si="4"/>
        <v/>
      </c>
      <c r="Q12" s="27" t="str">
        <f t="shared" si="5"/>
        <v/>
      </c>
      <c r="R12" s="27" t="str">
        <f t="shared" si="6"/>
        <v/>
      </c>
      <c r="S12" s="27" t="str">
        <f t="shared" si="7"/>
        <v/>
      </c>
      <c r="T12" s="27" t="str">
        <f t="shared" si="8"/>
        <v/>
      </c>
    </row>
    <row r="13" spans="2:20" x14ac:dyDescent="0.3">
      <c r="B13" s="5"/>
      <c r="C13" s="37"/>
      <c r="D13" s="25"/>
      <c r="E13" s="25"/>
      <c r="F13" s="26"/>
      <c r="G13" s="25"/>
      <c r="H13" s="25"/>
      <c r="I13" s="36"/>
      <c r="J13" s="36"/>
      <c r="K13" s="2"/>
      <c r="L13" s="33" t="str">
        <f t="shared" si="0"/>
        <v/>
      </c>
      <c r="M13" s="33" t="str">
        <f t="shared" si="1"/>
        <v/>
      </c>
      <c r="N13" s="27" t="str">
        <f t="shared" si="2"/>
        <v/>
      </c>
      <c r="O13" s="27" t="str">
        <f t="shared" si="3"/>
        <v/>
      </c>
      <c r="P13" s="26" t="str">
        <f t="shared" si="4"/>
        <v/>
      </c>
      <c r="Q13" s="27" t="str">
        <f t="shared" si="5"/>
        <v/>
      </c>
      <c r="R13" s="27" t="str">
        <f t="shared" si="6"/>
        <v/>
      </c>
      <c r="S13" s="27" t="str">
        <f t="shared" si="7"/>
        <v/>
      </c>
      <c r="T13" s="27" t="str">
        <f t="shared" si="8"/>
        <v/>
      </c>
    </row>
    <row r="14" spans="2:20" x14ac:dyDescent="0.3">
      <c r="B14" s="5"/>
      <c r="C14" s="37"/>
      <c r="D14" s="25"/>
      <c r="E14" s="25"/>
      <c r="F14" s="26"/>
      <c r="G14" s="25"/>
      <c r="H14" s="25"/>
      <c r="I14" s="36"/>
      <c r="J14" s="36"/>
      <c r="K14" s="2"/>
      <c r="L14" s="33" t="str">
        <f t="shared" si="0"/>
        <v/>
      </c>
      <c r="M14" s="33" t="str">
        <f t="shared" si="1"/>
        <v/>
      </c>
      <c r="N14" s="27" t="str">
        <f t="shared" si="2"/>
        <v/>
      </c>
      <c r="O14" s="27" t="str">
        <f t="shared" si="3"/>
        <v/>
      </c>
      <c r="P14" s="26" t="str">
        <f t="shared" si="4"/>
        <v/>
      </c>
      <c r="Q14" s="27" t="str">
        <f t="shared" si="5"/>
        <v/>
      </c>
      <c r="R14" s="27" t="str">
        <f t="shared" si="6"/>
        <v/>
      </c>
      <c r="S14" s="27" t="str">
        <f t="shared" si="7"/>
        <v/>
      </c>
      <c r="T14" s="27" t="str">
        <f t="shared" si="8"/>
        <v/>
      </c>
    </row>
    <row r="15" spans="2:20" x14ac:dyDescent="0.3">
      <c r="B15" s="5"/>
      <c r="C15" s="37"/>
      <c r="D15" s="25"/>
      <c r="E15" s="25"/>
      <c r="F15" s="26"/>
      <c r="G15" s="25"/>
      <c r="H15" s="25"/>
      <c r="I15" s="36"/>
      <c r="J15" s="36"/>
      <c r="K15" s="2"/>
      <c r="L15" s="33" t="str">
        <f t="shared" si="0"/>
        <v/>
      </c>
      <c r="M15" s="33" t="str">
        <f t="shared" si="1"/>
        <v/>
      </c>
      <c r="N15" s="27" t="str">
        <f t="shared" si="2"/>
        <v/>
      </c>
      <c r="O15" s="27" t="str">
        <f t="shared" si="3"/>
        <v/>
      </c>
      <c r="P15" s="26" t="str">
        <f t="shared" si="4"/>
        <v/>
      </c>
      <c r="Q15" s="27" t="str">
        <f t="shared" si="5"/>
        <v/>
      </c>
      <c r="R15" s="27" t="str">
        <f t="shared" si="6"/>
        <v/>
      </c>
      <c r="S15" s="27" t="str">
        <f t="shared" si="7"/>
        <v/>
      </c>
      <c r="T15" s="27" t="str">
        <f t="shared" si="8"/>
        <v/>
      </c>
    </row>
    <row r="16" spans="2:20" x14ac:dyDescent="0.3">
      <c r="G16" s="1"/>
      <c r="H16" s="1"/>
      <c r="I16" s="1"/>
      <c r="J16" s="1"/>
    </row>
    <row r="17" spans="2:3" x14ac:dyDescent="0.3">
      <c r="B17" s="3" t="s">
        <v>94</v>
      </c>
    </row>
    <row r="18" spans="2:3" x14ac:dyDescent="0.3">
      <c r="B18" s="8"/>
      <c r="C18" s="3" t="s">
        <v>43</v>
      </c>
    </row>
    <row r="19" spans="2:3" x14ac:dyDescent="0.3">
      <c r="B19" s="9"/>
      <c r="C19" s="3" t="s">
        <v>44</v>
      </c>
    </row>
    <row r="21" spans="2:3" x14ac:dyDescent="0.3">
      <c r="B21" s="3" t="s">
        <v>11</v>
      </c>
    </row>
    <row r="22" spans="2:3" x14ac:dyDescent="0.3">
      <c r="B22" s="4">
        <f ca="1">RANDBETWEEN(1,99)</f>
        <v>54</v>
      </c>
    </row>
    <row r="24" spans="2:3" x14ac:dyDescent="0.3">
      <c r="B24" s="3" t="s">
        <v>86</v>
      </c>
    </row>
    <row r="25" spans="2:3" x14ac:dyDescent="0.3">
      <c r="B25" s="4">
        <f ca="1">RANDBETWEEN(1,999)</f>
        <v>385</v>
      </c>
    </row>
    <row r="27" spans="2:3" x14ac:dyDescent="0.3">
      <c r="B27" s="3" t="s">
        <v>103</v>
      </c>
    </row>
    <row r="28" spans="2:3" x14ac:dyDescent="0.3">
      <c r="B28" s="4">
        <f ca="1">RANDBETWEEN(1,9999)</f>
        <v>2500</v>
      </c>
    </row>
  </sheetData>
  <mergeCells count="8">
    <mergeCell ref="N3:R3"/>
    <mergeCell ref="B2:T2"/>
    <mergeCell ref="F4:F5"/>
    <mergeCell ref="P4:P5"/>
    <mergeCell ref="L4:O4"/>
    <mergeCell ref="Q4:T4"/>
    <mergeCell ref="B4:E4"/>
    <mergeCell ref="G4:J4"/>
  </mergeCells>
  <conditionalFormatting sqref="N6:O15">
    <cfRule type="notContainsBlanks" dxfId="48" priority="27">
      <formula>LEN(TRIM(N6))&gt;0</formula>
    </cfRule>
  </conditionalFormatting>
  <conditionalFormatting sqref="R6:T15">
    <cfRule type="containsText" dxfId="47" priority="23" operator="containsText" text="Helyes megoldás">
      <formula>NOT(ISERROR(SEARCH("Helyes megoldás",R6)))</formula>
    </cfRule>
    <cfRule type="notContainsBlanks" dxfId="46" priority="24">
      <formula>LEN(TRIM(R6))&gt;0</formula>
    </cfRule>
  </conditionalFormatting>
  <conditionalFormatting sqref="N6:N15">
    <cfRule type="containsText" dxfId="45" priority="8" operator="containsText" text="Helyes megoldás">
      <formula>NOT(ISERROR(SEARCH("Helyes megoldás",N6)))</formula>
    </cfRule>
  </conditionalFormatting>
  <conditionalFormatting sqref="O6:O15">
    <cfRule type="containsText" dxfId="44" priority="7" operator="containsText" text="Helyes megoldás">
      <formula>NOT(ISERROR(SEARCH("Helyes megoldás",O6)))</formula>
    </cfRule>
  </conditionalFormatting>
  <conditionalFormatting sqref="Q6:Q15">
    <cfRule type="containsText" dxfId="43" priority="5" operator="containsText" text="Helyes megoldás">
      <formula>NOT(ISERROR(SEARCH("Helyes megoldás",Q6)))</formula>
    </cfRule>
    <cfRule type="notContainsBlanks" dxfId="42" priority="6">
      <formula>LEN(TRIM(Q6))&gt;0</formula>
    </cfRule>
  </conditionalFormatting>
  <conditionalFormatting sqref="M6:M15">
    <cfRule type="containsText" dxfId="41" priority="3" operator="containsText" text="Helyes megoldás">
      <formula>NOT(ISERROR(SEARCH("Helyes megoldás",M6)))</formula>
    </cfRule>
    <cfRule type="notContainsBlanks" dxfId="40" priority="4">
      <formula>LEN(TRIM(M6))&gt;0</formula>
    </cfRule>
  </conditionalFormatting>
  <conditionalFormatting sqref="L6:L15">
    <cfRule type="containsText" dxfId="39" priority="1" operator="containsText" text="Helyes megoldás">
      <formula>NOT(ISERROR(SEARCH("Helyes megoldás",L6)))</formula>
    </cfRule>
    <cfRule type="notContainsBlanks" dxfId="38" priority="2">
      <formula>LEN(TRIM(L6))&gt;0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53"/>
  <sheetViews>
    <sheetView workbookViewId="0">
      <selection activeCell="B35" sqref="B35:C36"/>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87" t="s">
        <v>167</v>
      </c>
      <c r="C2" s="87"/>
      <c r="D2" s="87"/>
      <c r="E2" s="87"/>
      <c r="F2" s="87"/>
    </row>
    <row r="3" spans="2:9" x14ac:dyDescent="0.3">
      <c r="E3" s="100" t="s">
        <v>4</v>
      </c>
      <c r="F3" s="100"/>
      <c r="H3" s="3" t="s">
        <v>94</v>
      </c>
    </row>
    <row r="4" spans="2:9" x14ac:dyDescent="0.3">
      <c r="B4" s="32" t="s">
        <v>37</v>
      </c>
      <c r="C4" s="64" t="s">
        <v>168</v>
      </c>
      <c r="D4" s="2"/>
      <c r="E4" s="32" t="s">
        <v>37</v>
      </c>
      <c r="F4" s="64" t="s">
        <v>168</v>
      </c>
      <c r="H4" s="8"/>
      <c r="I4" s="3" t="s">
        <v>173</v>
      </c>
    </row>
    <row r="5" spans="2:9" x14ac:dyDescent="0.3">
      <c r="B5" s="26">
        <v>26</v>
      </c>
      <c r="C5" s="25">
        <v>30</v>
      </c>
      <c r="D5" s="2"/>
      <c r="E5" s="26">
        <f>IF(ISBLANK(B5)=FALSE,B5,"")</f>
        <v>26</v>
      </c>
      <c r="F5" s="27" t="str">
        <f>IF(ISBLANK(C5)=FALSE,IF(C5=ROUND(B5,-1),"Helyes megoldás",ROUND(B5,-1)),"")</f>
        <v>Helyes megoldás</v>
      </c>
      <c r="H5" s="9"/>
      <c r="I5" s="3" t="s">
        <v>174</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87" t="s">
        <v>171</v>
      </c>
      <c r="C17" s="87"/>
      <c r="D17" s="87"/>
      <c r="E17" s="87"/>
      <c r="F17" s="87"/>
    </row>
    <row r="18" spans="2:6" x14ac:dyDescent="0.3">
      <c r="B18" s="41"/>
      <c r="C18" s="41"/>
      <c r="D18" s="41"/>
      <c r="E18" s="100" t="s">
        <v>4</v>
      </c>
      <c r="F18" s="100"/>
    </row>
    <row r="19" spans="2:6" x14ac:dyDescent="0.3">
      <c r="B19" s="32" t="s">
        <v>37</v>
      </c>
      <c r="C19" s="64" t="s">
        <v>170</v>
      </c>
      <c r="D19" s="2"/>
      <c r="E19" s="32" t="s">
        <v>37</v>
      </c>
      <c r="F19" s="64" t="s">
        <v>170</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2" spans="2:6" x14ac:dyDescent="0.3">
      <c r="B32" s="87" t="s">
        <v>172</v>
      </c>
      <c r="C32" s="87"/>
      <c r="D32" s="87"/>
      <c r="E32" s="87"/>
      <c r="F32" s="87"/>
    </row>
    <row r="33" spans="2:6" x14ac:dyDescent="0.3">
      <c r="E33" s="100" t="s">
        <v>4</v>
      </c>
      <c r="F33" s="100"/>
    </row>
    <row r="34" spans="2:6" x14ac:dyDescent="0.3">
      <c r="B34" s="32" t="s">
        <v>37</v>
      </c>
      <c r="C34" s="64" t="s">
        <v>169</v>
      </c>
      <c r="D34" s="2"/>
      <c r="E34" s="32" t="s">
        <v>37</v>
      </c>
      <c r="F34" s="64" t="s">
        <v>169</v>
      </c>
    </row>
    <row r="35" spans="2:6" x14ac:dyDescent="0.3">
      <c r="B35" s="26">
        <v>1537</v>
      </c>
      <c r="C35" s="25">
        <v>2000</v>
      </c>
      <c r="D35" s="2"/>
      <c r="E35" s="26">
        <f>IF(ISBLANK(B35)=FALSE,B35,"")</f>
        <v>1537</v>
      </c>
      <c r="F35" s="27" t="str">
        <f>IF(ISBLANK(C35)=FALSE,IF(C35=ROUND(B35,-3),"Helyes megoldás",ROUND(B35,-3)),"")</f>
        <v>Helyes megoldás</v>
      </c>
    </row>
    <row r="36" spans="2:6" x14ac:dyDescent="0.3">
      <c r="B36" s="26">
        <v>3257</v>
      </c>
      <c r="C36" s="25">
        <v>4000</v>
      </c>
      <c r="D36" s="2"/>
      <c r="E36" s="26">
        <f t="shared" ref="E36:E44" si="4">IF(ISBLANK(B36)=FALSE,B36,"")</f>
        <v>3257</v>
      </c>
      <c r="F36" s="27">
        <f t="shared" ref="F36:F44" si="5">IF(ISBLANK(C36)=FALSE,IF(C36=ROUND(B36,-3),"Helyes megoldás",ROUND(B36,-3)),"")</f>
        <v>3000</v>
      </c>
    </row>
    <row r="37" spans="2:6" x14ac:dyDescent="0.3">
      <c r="B37" s="26"/>
      <c r="C37" s="25"/>
      <c r="D37" s="2"/>
      <c r="E37" s="26" t="str">
        <f t="shared" si="4"/>
        <v/>
      </c>
      <c r="F37" s="27" t="str">
        <f t="shared" si="5"/>
        <v/>
      </c>
    </row>
    <row r="38" spans="2:6" x14ac:dyDescent="0.3">
      <c r="B38" s="26"/>
      <c r="C38" s="25"/>
      <c r="D38" s="2"/>
      <c r="E38" s="26" t="str">
        <f t="shared" si="4"/>
        <v/>
      </c>
      <c r="F38" s="27" t="str">
        <f t="shared" si="5"/>
        <v/>
      </c>
    </row>
    <row r="39" spans="2:6" x14ac:dyDescent="0.3">
      <c r="B39" s="26"/>
      <c r="C39" s="25"/>
      <c r="D39" s="2"/>
      <c r="E39" s="26" t="str">
        <f t="shared" si="4"/>
        <v/>
      </c>
      <c r="F39" s="27" t="str">
        <f t="shared" si="5"/>
        <v/>
      </c>
    </row>
    <row r="40" spans="2:6" x14ac:dyDescent="0.3">
      <c r="B40" s="26"/>
      <c r="C40" s="25"/>
      <c r="D40" s="2"/>
      <c r="E40" s="26" t="str">
        <f t="shared" si="4"/>
        <v/>
      </c>
      <c r="F40" s="27" t="str">
        <f t="shared" si="5"/>
        <v/>
      </c>
    </row>
    <row r="41" spans="2:6" x14ac:dyDescent="0.3">
      <c r="B41" s="26"/>
      <c r="C41" s="25"/>
      <c r="D41" s="2"/>
      <c r="E41" s="26" t="str">
        <f t="shared" si="4"/>
        <v/>
      </c>
      <c r="F41" s="27" t="str">
        <f t="shared" si="5"/>
        <v/>
      </c>
    </row>
    <row r="42" spans="2:6" x14ac:dyDescent="0.3">
      <c r="B42" s="26"/>
      <c r="C42" s="25"/>
      <c r="D42" s="2"/>
      <c r="E42" s="26" t="str">
        <f t="shared" si="4"/>
        <v/>
      </c>
      <c r="F42" s="27" t="str">
        <f t="shared" si="5"/>
        <v/>
      </c>
    </row>
    <row r="43" spans="2:6" x14ac:dyDescent="0.3">
      <c r="B43" s="26"/>
      <c r="C43" s="25"/>
      <c r="D43" s="2"/>
      <c r="E43" s="26" t="str">
        <f t="shared" si="4"/>
        <v/>
      </c>
      <c r="F43" s="27" t="str">
        <f t="shared" si="5"/>
        <v/>
      </c>
    </row>
    <row r="44" spans="2:6" x14ac:dyDescent="0.3">
      <c r="B44" s="26"/>
      <c r="C44" s="25"/>
      <c r="D44" s="2"/>
      <c r="E44" s="26" t="str">
        <f t="shared" si="4"/>
        <v/>
      </c>
      <c r="F44" s="27" t="str">
        <f t="shared" si="5"/>
        <v/>
      </c>
    </row>
    <row r="46" spans="2:6" x14ac:dyDescent="0.3">
      <c r="B46" s="3" t="s">
        <v>11</v>
      </c>
    </row>
    <row r="47" spans="2:6" x14ac:dyDescent="0.3">
      <c r="B47" s="4">
        <f ca="1">RANDBETWEEN(1,99)</f>
        <v>57</v>
      </c>
    </row>
    <row r="49" spans="2:2" x14ac:dyDescent="0.3">
      <c r="B49" s="3" t="s">
        <v>86</v>
      </c>
    </row>
    <row r="50" spans="2:2" x14ac:dyDescent="0.3">
      <c r="B50" s="4">
        <f ca="1">RANDBETWEEN(1,999)</f>
        <v>916</v>
      </c>
    </row>
    <row r="52" spans="2:2" x14ac:dyDescent="0.3">
      <c r="B52" s="3" t="s">
        <v>103</v>
      </c>
    </row>
    <row r="53" spans="2:2" x14ac:dyDescent="0.3">
      <c r="B53" s="4">
        <f ca="1">RANDBETWEEN(1,9999)</f>
        <v>7179</v>
      </c>
    </row>
  </sheetData>
  <mergeCells count="6">
    <mergeCell ref="B2:F2"/>
    <mergeCell ref="B32:F32"/>
    <mergeCell ref="E3:F3"/>
    <mergeCell ref="E18:F18"/>
    <mergeCell ref="E33:F33"/>
    <mergeCell ref="B17:F17"/>
  </mergeCells>
  <conditionalFormatting sqref="F5:F14">
    <cfRule type="notContainsBlanks" dxfId="37" priority="15">
      <formula>LEN(TRIM(F5))&gt;0</formula>
    </cfRule>
  </conditionalFormatting>
  <conditionalFormatting sqref="F5:F14">
    <cfRule type="containsText" dxfId="36" priority="9" operator="containsText" text="Helyes megoldás">
      <formula>NOT(ISERROR(SEARCH("Helyes megoldás",F5)))</formula>
    </cfRule>
  </conditionalFormatting>
  <conditionalFormatting sqref="F20:F29">
    <cfRule type="notContainsBlanks" dxfId="35" priority="7">
      <formula>LEN(TRIM(F20))&gt;0</formula>
    </cfRule>
  </conditionalFormatting>
  <conditionalFormatting sqref="F20:F29">
    <cfRule type="containsText" dxfId="34" priority="5" operator="containsText" text="Helyes megoldás">
      <formula>NOT(ISERROR(SEARCH("Helyes megoldás",F20)))</formula>
    </cfRule>
  </conditionalFormatting>
  <conditionalFormatting sqref="F35:F44">
    <cfRule type="notContainsBlanks" dxfId="33" priority="3">
      <formula>LEN(TRIM(F35))&gt;0</formula>
    </cfRule>
  </conditionalFormatting>
  <conditionalFormatting sqref="F35:F44">
    <cfRule type="containsText" dxfId="32" priority="1" operator="containsText" text="Helyes megoldás">
      <formula>NOT(ISERROR(SEARCH("Helyes megoldás",F35)))</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J28"/>
  <sheetViews>
    <sheetView workbookViewId="0">
      <selection activeCell="H27" sqref="H27"/>
    </sheetView>
  </sheetViews>
  <sheetFormatPr defaultRowHeight="15.6" x14ac:dyDescent="0.3"/>
  <cols>
    <col min="1" max="2" width="8.88671875" style="3"/>
    <col min="3" max="3" width="8" style="3" customWidth="1"/>
    <col min="4" max="4" width="9" style="3" customWidth="1"/>
    <col min="5" max="5" width="8.44140625" style="3" customWidth="1"/>
    <col min="6" max="7" width="8.88671875" style="3"/>
    <col min="8" max="8" width="18.77734375" style="3" bestFit="1" customWidth="1"/>
    <col min="9" max="10" width="18.77734375" style="3" customWidth="1"/>
    <col min="11" max="16384" width="8.88671875" style="3"/>
  </cols>
  <sheetData>
    <row r="2" spans="2:10" x14ac:dyDescent="0.3">
      <c r="B2" s="87" t="s">
        <v>175</v>
      </c>
      <c r="C2" s="87"/>
      <c r="D2" s="87"/>
      <c r="E2" s="87"/>
      <c r="F2" s="87"/>
      <c r="G2" s="87"/>
      <c r="H2" s="87"/>
      <c r="I2" s="87"/>
      <c r="J2" s="87"/>
    </row>
    <row r="3" spans="2:10" x14ac:dyDescent="0.3">
      <c r="G3" s="87"/>
      <c r="H3" s="87"/>
      <c r="I3" s="15"/>
      <c r="J3" s="15"/>
    </row>
    <row r="4" spans="2:10" x14ac:dyDescent="0.3">
      <c r="B4" s="96" t="s">
        <v>37</v>
      </c>
      <c r="C4" s="96" t="s">
        <v>176</v>
      </c>
      <c r="D4" s="96"/>
      <c r="E4" s="96"/>
      <c r="G4" s="96" t="s">
        <v>37</v>
      </c>
      <c r="H4" s="96" t="s">
        <v>176</v>
      </c>
      <c r="I4" s="96"/>
      <c r="J4" s="96"/>
    </row>
    <row r="5" spans="2:10" x14ac:dyDescent="0.3">
      <c r="B5" s="96"/>
      <c r="C5" s="32" t="s">
        <v>177</v>
      </c>
      <c r="D5" s="32" t="s">
        <v>178</v>
      </c>
      <c r="E5" s="32" t="s">
        <v>179</v>
      </c>
      <c r="F5" s="2"/>
      <c r="G5" s="96"/>
      <c r="H5" s="32" t="s">
        <v>177</v>
      </c>
      <c r="I5" s="32" t="s">
        <v>178</v>
      </c>
      <c r="J5" s="32" t="s">
        <v>179</v>
      </c>
    </row>
    <row r="6" spans="2:10" x14ac:dyDescent="0.3">
      <c r="B6" s="26">
        <v>1387</v>
      </c>
      <c r="C6" s="25">
        <v>1390</v>
      </c>
      <c r="D6" s="36">
        <v>1400</v>
      </c>
      <c r="E6" s="36">
        <v>1000</v>
      </c>
      <c r="F6" s="2"/>
      <c r="G6" s="26">
        <f t="shared" ref="G6:G15" si="0">IF(ISBLANK(B6)=FALSE,B6,"")</f>
        <v>1387</v>
      </c>
      <c r="H6" s="27" t="str">
        <f>IF(ISBLANK(C6)=FALSE,IF(C6=ROUND(B6,-1),"Helyes megoldás",ROUND(B6,-1)),"")</f>
        <v>Helyes megoldás</v>
      </c>
      <c r="I6" s="27" t="str">
        <f>IF(ISBLANK(D6)=FALSE,IF(D6=ROUND(B6,-2),"Helyes megoldás",ROUND(B6,-2)),"")</f>
        <v>Helyes megoldás</v>
      </c>
      <c r="J6" s="27" t="str">
        <f>IF(ISBLANK(E6)=FALSE,IF(E6=ROUND(B6,-3),"Helyes megoldás",ROUND(B6,-3)),"")</f>
        <v>Helyes megoldás</v>
      </c>
    </row>
    <row r="7" spans="2:10" x14ac:dyDescent="0.3">
      <c r="B7" s="26">
        <v>2569</v>
      </c>
      <c r="C7" s="25">
        <v>2500</v>
      </c>
      <c r="D7" s="36">
        <v>2500</v>
      </c>
      <c r="E7" s="36">
        <v>2000</v>
      </c>
      <c r="F7" s="2"/>
      <c r="G7" s="26">
        <f t="shared" si="0"/>
        <v>2569</v>
      </c>
      <c r="H7" s="27">
        <f t="shared" ref="H7:H15" si="1">IF(ISBLANK(C7)=FALSE,IF(C7=ROUND(B7,-1),"Helyes megoldás",ROUND(B7,-1)),"")</f>
        <v>2570</v>
      </c>
      <c r="I7" s="27">
        <f t="shared" ref="I7:I15" si="2">IF(ISBLANK(D7)=FALSE,IF(D7=ROUND(B7,-2),"Helyes megoldás",ROUND(B7,-2)),"")</f>
        <v>2600</v>
      </c>
      <c r="J7" s="27">
        <f t="shared" ref="J7:J15" si="3">IF(ISBLANK(E7)=FALSE,IF(E7=ROUND(B7,-3),"Helyes megoldás",ROUND(B7,-3)),"")</f>
        <v>3000</v>
      </c>
    </row>
    <row r="8" spans="2:10" x14ac:dyDescent="0.3">
      <c r="B8" s="26"/>
      <c r="C8" s="25"/>
      <c r="D8" s="36"/>
      <c r="E8" s="36"/>
      <c r="F8" s="2"/>
      <c r="G8" s="26" t="str">
        <f t="shared" si="0"/>
        <v/>
      </c>
      <c r="H8" s="27" t="str">
        <f t="shared" si="1"/>
        <v/>
      </c>
      <c r="I8" s="27" t="str">
        <f t="shared" si="2"/>
        <v/>
      </c>
      <c r="J8" s="27" t="str">
        <f t="shared" si="3"/>
        <v/>
      </c>
    </row>
    <row r="9" spans="2:10" x14ac:dyDescent="0.3">
      <c r="B9" s="26"/>
      <c r="C9" s="25"/>
      <c r="D9" s="36"/>
      <c r="E9" s="36"/>
      <c r="F9" s="2"/>
      <c r="G9" s="26" t="str">
        <f t="shared" si="0"/>
        <v/>
      </c>
      <c r="H9" s="27" t="str">
        <f t="shared" si="1"/>
        <v/>
      </c>
      <c r="I9" s="27" t="str">
        <f t="shared" si="2"/>
        <v/>
      </c>
      <c r="J9" s="27" t="str">
        <f t="shared" si="3"/>
        <v/>
      </c>
    </row>
    <row r="10" spans="2:10" x14ac:dyDescent="0.3">
      <c r="B10" s="26"/>
      <c r="C10" s="25"/>
      <c r="D10" s="36"/>
      <c r="E10" s="36"/>
      <c r="F10" s="2"/>
      <c r="G10" s="26" t="str">
        <f t="shared" si="0"/>
        <v/>
      </c>
      <c r="H10" s="27" t="str">
        <f t="shared" si="1"/>
        <v/>
      </c>
      <c r="I10" s="27" t="str">
        <f t="shared" si="2"/>
        <v/>
      </c>
      <c r="J10" s="27" t="str">
        <f t="shared" si="3"/>
        <v/>
      </c>
    </row>
    <row r="11" spans="2:10" x14ac:dyDescent="0.3">
      <c r="B11" s="26"/>
      <c r="C11" s="25"/>
      <c r="D11" s="36"/>
      <c r="E11" s="36"/>
      <c r="F11" s="2"/>
      <c r="G11" s="26" t="str">
        <f t="shared" si="0"/>
        <v/>
      </c>
      <c r="H11" s="27" t="str">
        <f t="shared" si="1"/>
        <v/>
      </c>
      <c r="I11" s="27" t="str">
        <f t="shared" si="2"/>
        <v/>
      </c>
      <c r="J11" s="27" t="str">
        <f t="shared" si="3"/>
        <v/>
      </c>
    </row>
    <row r="12" spans="2:10" x14ac:dyDescent="0.3">
      <c r="B12" s="26"/>
      <c r="C12" s="25"/>
      <c r="D12" s="36"/>
      <c r="E12" s="36"/>
      <c r="F12" s="2"/>
      <c r="G12" s="26" t="str">
        <f t="shared" si="0"/>
        <v/>
      </c>
      <c r="H12" s="27" t="str">
        <f t="shared" si="1"/>
        <v/>
      </c>
      <c r="I12" s="27" t="str">
        <f t="shared" si="2"/>
        <v/>
      </c>
      <c r="J12" s="27" t="str">
        <f t="shared" si="3"/>
        <v/>
      </c>
    </row>
    <row r="13" spans="2:10" x14ac:dyDescent="0.3">
      <c r="B13" s="26"/>
      <c r="C13" s="25"/>
      <c r="D13" s="36"/>
      <c r="E13" s="36"/>
      <c r="F13" s="2"/>
      <c r="G13" s="26" t="str">
        <f t="shared" si="0"/>
        <v/>
      </c>
      <c r="H13" s="27" t="str">
        <f t="shared" si="1"/>
        <v/>
      </c>
      <c r="I13" s="27" t="str">
        <f t="shared" si="2"/>
        <v/>
      </c>
      <c r="J13" s="27" t="str">
        <f t="shared" si="3"/>
        <v/>
      </c>
    </row>
    <row r="14" spans="2:10" x14ac:dyDescent="0.3">
      <c r="B14" s="26"/>
      <c r="C14" s="25"/>
      <c r="D14" s="36"/>
      <c r="E14" s="36"/>
      <c r="F14" s="2"/>
      <c r="G14" s="26" t="str">
        <f t="shared" si="0"/>
        <v/>
      </c>
      <c r="H14" s="27" t="str">
        <f t="shared" si="1"/>
        <v/>
      </c>
      <c r="I14" s="27" t="str">
        <f t="shared" si="2"/>
        <v/>
      </c>
      <c r="J14" s="27" t="str">
        <f t="shared" si="3"/>
        <v/>
      </c>
    </row>
    <row r="15" spans="2:10" x14ac:dyDescent="0.3">
      <c r="B15" s="26"/>
      <c r="C15" s="25"/>
      <c r="D15" s="36"/>
      <c r="E15" s="36"/>
      <c r="F15" s="2"/>
      <c r="G15" s="26" t="str">
        <f t="shared" si="0"/>
        <v/>
      </c>
      <c r="H15" s="27" t="str">
        <f t="shared" si="1"/>
        <v/>
      </c>
      <c r="I15" s="27" t="str">
        <f t="shared" si="2"/>
        <v/>
      </c>
      <c r="J15" s="27" t="str">
        <f t="shared" si="3"/>
        <v/>
      </c>
    </row>
    <row r="16" spans="2:10" x14ac:dyDescent="0.3">
      <c r="C16" s="1"/>
      <c r="D16" s="1"/>
      <c r="E16" s="1"/>
    </row>
    <row r="17" spans="2:3" x14ac:dyDescent="0.3">
      <c r="B17" s="3" t="s">
        <v>94</v>
      </c>
    </row>
    <row r="18" spans="2:3" x14ac:dyDescent="0.3">
      <c r="B18" s="8"/>
      <c r="C18" s="3" t="s">
        <v>173</v>
      </c>
    </row>
    <row r="19" spans="2:3" x14ac:dyDescent="0.3">
      <c r="B19" s="9"/>
      <c r="C19" s="3" t="s">
        <v>174</v>
      </c>
    </row>
    <row r="21" spans="2:3" x14ac:dyDescent="0.3">
      <c r="B21" s="3" t="s">
        <v>11</v>
      </c>
    </row>
    <row r="22" spans="2:3" x14ac:dyDescent="0.3">
      <c r="B22" s="4">
        <f ca="1">RANDBETWEEN(1,99)</f>
        <v>49</v>
      </c>
    </row>
    <row r="24" spans="2:3" x14ac:dyDescent="0.3">
      <c r="B24" s="3" t="s">
        <v>86</v>
      </c>
    </row>
    <row r="25" spans="2:3" x14ac:dyDescent="0.3">
      <c r="B25" s="4">
        <f ca="1">RANDBETWEEN(1,999)</f>
        <v>836</v>
      </c>
    </row>
    <row r="27" spans="2:3" x14ac:dyDescent="0.3">
      <c r="B27" s="3" t="s">
        <v>103</v>
      </c>
    </row>
    <row r="28" spans="2:3" x14ac:dyDescent="0.3">
      <c r="B28" s="4">
        <f ca="1">RANDBETWEEN(1,9999)</f>
        <v>5963</v>
      </c>
    </row>
  </sheetData>
  <mergeCells count="6">
    <mergeCell ref="B2:J2"/>
    <mergeCell ref="G3:H3"/>
    <mergeCell ref="B4:B5"/>
    <mergeCell ref="C4:E4"/>
    <mergeCell ref="G4:G5"/>
    <mergeCell ref="H4:J4"/>
  </mergeCells>
  <conditionalFormatting sqref="H6:J15">
    <cfRule type="containsText" dxfId="31" priority="9" operator="containsText" text="Helyes megoldás">
      <formula>NOT(ISERROR(SEARCH("Helyes megoldás",H6)))</formula>
    </cfRule>
    <cfRule type="notContainsBlanks" dxfId="30" priority="10">
      <formula>LEN(TRIM(H6))&gt;0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P32"/>
  <sheetViews>
    <sheetView topLeftCell="I1" workbookViewId="0">
      <selection activeCell="O21" sqref="O21"/>
    </sheetView>
  </sheetViews>
  <sheetFormatPr defaultRowHeight="15.6" x14ac:dyDescent="0.3"/>
  <cols>
    <col min="1" max="1" width="8.88671875" style="3"/>
    <col min="2" max="2" width="10.88671875" style="3" bestFit="1" customWidth="1"/>
    <col min="3" max="3" width="5.44140625" style="3" customWidth="1"/>
    <col min="4" max="4" width="11.33203125" style="3" bestFit="1" customWidth="1"/>
    <col min="5" max="5" width="8.88671875" style="3"/>
    <col min="6" max="6" width="9.77734375" style="3" bestFit="1" customWidth="1"/>
    <col min="7" max="7" width="52.44140625" style="3" customWidth="1"/>
    <col min="8" max="8" width="16.77734375" style="3" bestFit="1" customWidth="1"/>
    <col min="9" max="9" width="8.88671875" style="3"/>
    <col min="10" max="10" width="10.77734375" style="3" customWidth="1"/>
    <col min="11" max="11" width="5.109375" style="3" customWidth="1"/>
    <col min="12" max="12" width="11.33203125" style="3" bestFit="1" customWidth="1"/>
    <col min="13" max="13" width="3.77734375" style="3" customWidth="1"/>
    <col min="14" max="14" width="10.44140625" style="3" customWidth="1"/>
    <col min="15" max="15" width="52.109375" style="3" bestFit="1" customWidth="1"/>
    <col min="16" max="16" width="17.33203125" style="3" customWidth="1"/>
    <col min="17" max="16384" width="8.88671875" style="3"/>
  </cols>
  <sheetData>
    <row r="2" spans="2:16" x14ac:dyDescent="0.3">
      <c r="B2" s="1" t="s">
        <v>0</v>
      </c>
      <c r="C2" s="1"/>
      <c r="D2" s="1" t="s">
        <v>1</v>
      </c>
      <c r="E2" s="2"/>
      <c r="F2" s="2" t="s">
        <v>2</v>
      </c>
      <c r="G2" s="1" t="s">
        <v>3</v>
      </c>
      <c r="H2" s="2" t="s">
        <v>4</v>
      </c>
      <c r="J2" s="1" t="s">
        <v>0</v>
      </c>
      <c r="K2" s="1"/>
      <c r="L2" s="1" t="s">
        <v>1</v>
      </c>
      <c r="M2" s="2"/>
      <c r="N2" s="2" t="s">
        <v>2</v>
      </c>
      <c r="O2" s="1" t="s">
        <v>3</v>
      </c>
      <c r="P2" s="2" t="s">
        <v>4</v>
      </c>
    </row>
    <row r="3" spans="2:16" x14ac:dyDescent="0.3">
      <c r="B3" s="4"/>
      <c r="C3" s="1" t="s">
        <v>5</v>
      </c>
      <c r="D3" s="4"/>
      <c r="E3" s="2" t="s">
        <v>6</v>
      </c>
      <c r="F3" s="5"/>
      <c r="G3" s="1" t="str">
        <f>IF(ISBLANK(F3)=FALSE,IF(B3+D3=F3,"Helyes a megoldás","Nem jó a megoldás, jobb oldalon láthatod a megoldást"),"")</f>
        <v/>
      </c>
      <c r="H3" s="6" t="str">
        <f>IF(ISBLANK(F3)=FALSE,IF(B3+D3=F3,"",B3+D3),"")</f>
        <v/>
      </c>
      <c r="J3" s="4">
        <v>5</v>
      </c>
      <c r="K3" s="1" t="s">
        <v>5</v>
      </c>
      <c r="L3" s="4">
        <v>4</v>
      </c>
      <c r="M3" s="2" t="s">
        <v>6</v>
      </c>
      <c r="N3" s="5">
        <v>9</v>
      </c>
      <c r="O3" s="1" t="str">
        <f>IF(ISBLANK(N3)=FALSE,IF(J3+L3=N3,"Helyes a megoldás","Nem jó a megoldás, jobb oldalon láthatod a megoldást"),"")</f>
        <v>Helyes a megoldás</v>
      </c>
      <c r="P3" s="6" t="str">
        <f>IF(ISBLANK(N3)=FALSE,IF(J3+L3=N3,"",J3+L3),"")</f>
        <v/>
      </c>
    </row>
    <row r="4" spans="2:16" x14ac:dyDescent="0.3">
      <c r="B4" s="4"/>
      <c r="C4" s="1" t="s">
        <v>5</v>
      </c>
      <c r="D4" s="4"/>
      <c r="E4" s="2" t="s">
        <v>6</v>
      </c>
      <c r="F4" s="5"/>
      <c r="G4" s="1" t="str">
        <f t="shared" ref="G4:G12" si="0">IF(ISBLANK(F4)=FALSE,IF(B4+D4=F4,"Helyes a megoldás","Nem jó a megoldás, jobb oldalon láthatod a megoldást"),"")</f>
        <v/>
      </c>
      <c r="H4" s="6" t="str">
        <f t="shared" ref="H4:H12" si="1">IF(ISBLANK(F4)=FALSE,IF(B4+D4=F4,"",B4+D4),"")</f>
        <v/>
      </c>
      <c r="J4" s="4">
        <v>6</v>
      </c>
      <c r="K4" s="1" t="s">
        <v>5</v>
      </c>
      <c r="L4" s="4">
        <v>2</v>
      </c>
      <c r="M4" s="2" t="s">
        <v>6</v>
      </c>
      <c r="N4" s="5">
        <v>11</v>
      </c>
      <c r="O4" s="1" t="str">
        <f t="shared" ref="O4:O12" si="2">IF(ISBLANK(N4)=FALSE,IF(J4+L4=N4,"Helyes a megoldás","Nem jó a megoldás, jobb oldalon láthatod a megoldást"),"")</f>
        <v>Nem jó a megoldás, jobb oldalon láthatod a megoldást</v>
      </c>
      <c r="P4" s="6">
        <f t="shared" ref="P4:P12" si="3">IF(ISBLANK(N4)=FALSE,IF(J4+L4=N4,"",J4+L4),"")</f>
        <v>8</v>
      </c>
    </row>
    <row r="5" spans="2:16" x14ac:dyDescent="0.3">
      <c r="B5" s="4"/>
      <c r="C5" s="1" t="s">
        <v>5</v>
      </c>
      <c r="D5" s="4"/>
      <c r="E5" s="2" t="s">
        <v>6</v>
      </c>
      <c r="F5" s="5"/>
      <c r="G5" s="1" t="str">
        <f t="shared" si="0"/>
        <v/>
      </c>
      <c r="H5" s="6" t="str">
        <f t="shared" si="1"/>
        <v/>
      </c>
      <c r="J5" s="4"/>
      <c r="K5" s="1" t="s">
        <v>5</v>
      </c>
      <c r="L5" s="4"/>
      <c r="M5" s="2" t="s">
        <v>6</v>
      </c>
      <c r="N5" s="5"/>
      <c r="O5" s="1" t="str">
        <f t="shared" si="2"/>
        <v/>
      </c>
      <c r="P5" s="6" t="str">
        <f t="shared" si="3"/>
        <v/>
      </c>
    </row>
    <row r="6" spans="2:16" x14ac:dyDescent="0.3">
      <c r="B6" s="4"/>
      <c r="C6" s="1" t="s">
        <v>5</v>
      </c>
      <c r="D6" s="4"/>
      <c r="E6" s="2" t="s">
        <v>6</v>
      </c>
      <c r="F6" s="5"/>
      <c r="G6" s="1" t="str">
        <f t="shared" si="0"/>
        <v/>
      </c>
      <c r="H6" s="6" t="str">
        <f t="shared" si="1"/>
        <v/>
      </c>
      <c r="J6" s="4"/>
      <c r="K6" s="1" t="s">
        <v>5</v>
      </c>
      <c r="L6" s="4"/>
      <c r="M6" s="2" t="s">
        <v>6</v>
      </c>
      <c r="N6" s="5"/>
      <c r="O6" s="1" t="str">
        <f t="shared" si="2"/>
        <v/>
      </c>
      <c r="P6" s="6" t="str">
        <f t="shared" si="3"/>
        <v/>
      </c>
    </row>
    <row r="7" spans="2:16" x14ac:dyDescent="0.3">
      <c r="B7" s="4"/>
      <c r="C7" s="1" t="s">
        <v>5</v>
      </c>
      <c r="D7" s="4"/>
      <c r="E7" s="2" t="s">
        <v>6</v>
      </c>
      <c r="F7" s="5"/>
      <c r="G7" s="1" t="str">
        <f t="shared" si="0"/>
        <v/>
      </c>
      <c r="H7" s="6" t="str">
        <f t="shared" si="1"/>
        <v/>
      </c>
      <c r="J7" s="4"/>
      <c r="K7" s="1" t="s">
        <v>5</v>
      </c>
      <c r="L7" s="4"/>
      <c r="M7" s="2" t="s">
        <v>6</v>
      </c>
      <c r="N7" s="5"/>
      <c r="O7" s="1" t="str">
        <f t="shared" si="2"/>
        <v/>
      </c>
      <c r="P7" s="6" t="str">
        <f t="shared" si="3"/>
        <v/>
      </c>
    </row>
    <row r="8" spans="2:16" x14ac:dyDescent="0.3">
      <c r="B8" s="4"/>
      <c r="C8" s="1" t="s">
        <v>5</v>
      </c>
      <c r="D8" s="4"/>
      <c r="E8" s="2" t="s">
        <v>6</v>
      </c>
      <c r="F8" s="5"/>
      <c r="G8" s="1" t="str">
        <f t="shared" si="0"/>
        <v/>
      </c>
      <c r="H8" s="6" t="str">
        <f t="shared" si="1"/>
        <v/>
      </c>
      <c r="J8" s="4"/>
      <c r="K8" s="1" t="s">
        <v>5</v>
      </c>
      <c r="L8" s="4"/>
      <c r="M8" s="2" t="s">
        <v>6</v>
      </c>
      <c r="N8" s="5"/>
      <c r="O8" s="1" t="str">
        <f t="shared" si="2"/>
        <v/>
      </c>
      <c r="P8" s="6" t="str">
        <f t="shared" si="3"/>
        <v/>
      </c>
    </row>
    <row r="9" spans="2:16" x14ac:dyDescent="0.3">
      <c r="B9" s="4"/>
      <c r="C9" s="1" t="s">
        <v>5</v>
      </c>
      <c r="D9" s="4"/>
      <c r="E9" s="2" t="s">
        <v>6</v>
      </c>
      <c r="F9" s="5"/>
      <c r="G9" s="1" t="str">
        <f t="shared" si="0"/>
        <v/>
      </c>
      <c r="H9" s="6" t="str">
        <f t="shared" si="1"/>
        <v/>
      </c>
      <c r="J9" s="4"/>
      <c r="K9" s="1" t="s">
        <v>5</v>
      </c>
      <c r="L9" s="4"/>
      <c r="M9" s="2" t="s">
        <v>6</v>
      </c>
      <c r="N9" s="5"/>
      <c r="O9" s="1" t="str">
        <f t="shared" si="2"/>
        <v/>
      </c>
      <c r="P9" s="6" t="str">
        <f t="shared" si="3"/>
        <v/>
      </c>
    </row>
    <row r="10" spans="2:16" x14ac:dyDescent="0.3">
      <c r="B10" s="4"/>
      <c r="C10" s="1" t="s">
        <v>5</v>
      </c>
      <c r="D10" s="4"/>
      <c r="E10" s="2" t="s">
        <v>6</v>
      </c>
      <c r="F10" s="5"/>
      <c r="G10" s="1" t="str">
        <f t="shared" si="0"/>
        <v/>
      </c>
      <c r="H10" s="6" t="str">
        <f t="shared" si="1"/>
        <v/>
      </c>
      <c r="J10" s="4"/>
      <c r="K10" s="1" t="s">
        <v>5</v>
      </c>
      <c r="L10" s="4"/>
      <c r="M10" s="2" t="s">
        <v>6</v>
      </c>
      <c r="N10" s="5"/>
      <c r="O10" s="1" t="str">
        <f t="shared" si="2"/>
        <v/>
      </c>
      <c r="P10" s="6" t="str">
        <f t="shared" si="3"/>
        <v/>
      </c>
    </row>
    <row r="11" spans="2:16" x14ac:dyDescent="0.3">
      <c r="B11" s="4"/>
      <c r="C11" s="1" t="s">
        <v>5</v>
      </c>
      <c r="D11" s="4"/>
      <c r="E11" s="2" t="s">
        <v>6</v>
      </c>
      <c r="F11" s="5"/>
      <c r="G11" s="1" t="str">
        <f t="shared" si="0"/>
        <v/>
      </c>
      <c r="H11" s="6" t="str">
        <f t="shared" si="1"/>
        <v/>
      </c>
      <c r="J11" s="4"/>
      <c r="K11" s="1" t="s">
        <v>5</v>
      </c>
      <c r="L11" s="4"/>
      <c r="M11" s="2" t="s">
        <v>6</v>
      </c>
      <c r="N11" s="5"/>
      <c r="O11" s="1" t="str">
        <f t="shared" si="2"/>
        <v/>
      </c>
      <c r="P11" s="6" t="str">
        <f t="shared" si="3"/>
        <v/>
      </c>
    </row>
    <row r="12" spans="2:16" x14ac:dyDescent="0.3">
      <c r="B12" s="4"/>
      <c r="C12" s="1" t="s">
        <v>5</v>
      </c>
      <c r="D12" s="4"/>
      <c r="E12" s="2" t="s">
        <v>6</v>
      </c>
      <c r="F12" s="5"/>
      <c r="G12" s="1" t="str">
        <f t="shared" si="0"/>
        <v/>
      </c>
      <c r="H12" s="6" t="str">
        <f t="shared" si="1"/>
        <v/>
      </c>
      <c r="J12" s="4"/>
      <c r="K12" s="1" t="s">
        <v>5</v>
      </c>
      <c r="L12" s="4"/>
      <c r="M12" s="2" t="s">
        <v>6</v>
      </c>
      <c r="N12" s="5"/>
      <c r="O12" s="1" t="str">
        <f t="shared" si="2"/>
        <v/>
      </c>
      <c r="P12" s="6" t="str">
        <f t="shared" si="3"/>
        <v/>
      </c>
    </row>
    <row r="13" spans="2:16" x14ac:dyDescent="0.3">
      <c r="B13" s="1"/>
      <c r="C13" s="1"/>
      <c r="D13" s="1"/>
      <c r="J13" s="1"/>
      <c r="K13" s="1"/>
      <c r="L13" s="1"/>
    </row>
    <row r="14" spans="2:16" x14ac:dyDescent="0.3">
      <c r="B14" s="3" t="s">
        <v>94</v>
      </c>
      <c r="D14" s="1"/>
      <c r="J14" s="3" t="s">
        <v>94</v>
      </c>
      <c r="L14" s="1"/>
    </row>
    <row r="15" spans="2:16" x14ac:dyDescent="0.3">
      <c r="B15" s="8"/>
      <c r="C15" s="3" t="s">
        <v>8</v>
      </c>
      <c r="D15" s="1"/>
      <c r="J15" s="8"/>
      <c r="K15" s="3" t="s">
        <v>8</v>
      </c>
      <c r="L15" s="1"/>
    </row>
    <row r="16" spans="2:16" x14ac:dyDescent="0.3">
      <c r="B16" s="9"/>
      <c r="C16" s="3" t="s">
        <v>9</v>
      </c>
      <c r="J16" s="9"/>
      <c r="K16" s="3" t="s">
        <v>9</v>
      </c>
    </row>
    <row r="18" spans="2:12" x14ac:dyDescent="0.3">
      <c r="B18" s="3" t="s">
        <v>10</v>
      </c>
      <c r="J18" s="3" t="s">
        <v>10</v>
      </c>
    </row>
    <row r="19" spans="2:12" x14ac:dyDescent="0.3">
      <c r="B19" s="1" t="s">
        <v>0</v>
      </c>
      <c r="C19" s="1"/>
      <c r="D19" s="1" t="s">
        <v>1</v>
      </c>
      <c r="J19" s="1" t="s">
        <v>0</v>
      </c>
      <c r="K19" s="1"/>
      <c r="L19" s="1" t="s">
        <v>1</v>
      </c>
    </row>
    <row r="20" spans="2:12" x14ac:dyDescent="0.3">
      <c r="B20" s="4">
        <f ca="1">RANDBETWEEN(1,20)</f>
        <v>2</v>
      </c>
      <c r="C20" s="1" t="s">
        <v>5</v>
      </c>
      <c r="D20" s="4">
        <f ca="1">RANDBETWEEN(1,20)</f>
        <v>14</v>
      </c>
      <c r="J20" s="4">
        <f ca="1">RANDBETWEEN(1,20)</f>
        <v>12</v>
      </c>
      <c r="K20" s="1" t="s">
        <v>5</v>
      </c>
      <c r="L20" s="4">
        <f ca="1">RANDBETWEEN(1,20)</f>
        <v>17</v>
      </c>
    </row>
    <row r="22" spans="2:12" x14ac:dyDescent="0.3">
      <c r="B22" s="3" t="s">
        <v>11</v>
      </c>
      <c r="J22" s="3" t="s">
        <v>11</v>
      </c>
    </row>
    <row r="23" spans="2:12" x14ac:dyDescent="0.3">
      <c r="B23" s="1" t="s">
        <v>0</v>
      </c>
      <c r="C23" s="1"/>
      <c r="D23" s="1" t="s">
        <v>1</v>
      </c>
      <c r="J23" s="1" t="s">
        <v>0</v>
      </c>
      <c r="K23" s="1"/>
      <c r="L23" s="1" t="s">
        <v>1</v>
      </c>
    </row>
    <row r="24" spans="2:12" x14ac:dyDescent="0.3">
      <c r="B24" s="4">
        <f ca="1">RANDBETWEEN(1,99)</f>
        <v>36</v>
      </c>
      <c r="C24" s="1" t="s">
        <v>5</v>
      </c>
      <c r="D24" s="4">
        <f ca="1">RANDBETWEEN(1,99)</f>
        <v>95</v>
      </c>
      <c r="J24" s="4">
        <f ca="1">RANDBETWEEN(1,99)</f>
        <v>39</v>
      </c>
      <c r="K24" s="1" t="s">
        <v>5</v>
      </c>
      <c r="L24" s="4">
        <f ca="1">RANDBETWEEN(1,99)</f>
        <v>53</v>
      </c>
    </row>
    <row r="26" spans="2:12" x14ac:dyDescent="0.3">
      <c r="B26" s="3" t="s">
        <v>86</v>
      </c>
      <c r="J26" s="3" t="s">
        <v>86</v>
      </c>
    </row>
    <row r="27" spans="2:12" x14ac:dyDescent="0.3">
      <c r="B27" s="1" t="s">
        <v>0</v>
      </c>
      <c r="C27" s="1"/>
      <c r="D27" s="1" t="s">
        <v>1</v>
      </c>
      <c r="J27" s="1" t="s">
        <v>0</v>
      </c>
      <c r="K27" s="1"/>
      <c r="L27" s="1" t="s">
        <v>1</v>
      </c>
    </row>
    <row r="28" spans="2:12" x14ac:dyDescent="0.3">
      <c r="B28" s="4">
        <f ca="1">RANDBETWEEN(1,999)</f>
        <v>833</v>
      </c>
      <c r="C28" s="1" t="s">
        <v>5</v>
      </c>
      <c r="D28" s="4">
        <f ca="1">RANDBETWEEN(1,999)</f>
        <v>810</v>
      </c>
      <c r="J28" s="4">
        <f ca="1">RANDBETWEEN(1,999)</f>
        <v>838</v>
      </c>
      <c r="K28" s="1" t="s">
        <v>5</v>
      </c>
      <c r="L28" s="4">
        <f ca="1">RANDBETWEEN(1,999)</f>
        <v>672</v>
      </c>
    </row>
    <row r="30" spans="2:12" x14ac:dyDescent="0.3">
      <c r="B30" s="3" t="s">
        <v>103</v>
      </c>
      <c r="J30" s="3" t="s">
        <v>103</v>
      </c>
    </row>
    <row r="31" spans="2:12" x14ac:dyDescent="0.3">
      <c r="B31" s="1" t="s">
        <v>0</v>
      </c>
      <c r="C31" s="1"/>
      <c r="D31" s="1" t="s">
        <v>1</v>
      </c>
      <c r="J31" s="1" t="s">
        <v>0</v>
      </c>
      <c r="K31" s="1"/>
      <c r="L31" s="1" t="s">
        <v>1</v>
      </c>
    </row>
    <row r="32" spans="2:12" x14ac:dyDescent="0.3">
      <c r="B32" s="4">
        <f ca="1">RANDBETWEEN(1,9999)</f>
        <v>9935</v>
      </c>
      <c r="C32" s="1" t="s">
        <v>5</v>
      </c>
      <c r="D32" s="4">
        <f ca="1">RANDBETWEEN(1,9999)</f>
        <v>4771</v>
      </c>
      <c r="J32" s="4">
        <f ca="1">RANDBETWEEN(1,9999)</f>
        <v>1426</v>
      </c>
      <c r="K32" s="1" t="s">
        <v>5</v>
      </c>
      <c r="L32" s="4">
        <f ca="1">RANDBETWEEN(1,9999)</f>
        <v>8441</v>
      </c>
    </row>
  </sheetData>
  <conditionalFormatting sqref="G3:G12">
    <cfRule type="containsText" dxfId="243" priority="3" operator="containsText" text="Nem jó a megoldás, jobb oldalon láthatod a megoldást">
      <formula>NOT(ISERROR(SEARCH("Nem jó a megoldás, jobb oldalon láthatod a megoldást",G3)))</formula>
    </cfRule>
    <cfRule type="containsText" dxfId="242" priority="4" operator="containsText" text="Helyes a megoldás">
      <formula>NOT(ISERROR(SEARCH("Helyes a megoldás",G3)))</formula>
    </cfRule>
  </conditionalFormatting>
  <conditionalFormatting sqref="O3:O12">
    <cfRule type="containsText" dxfId="241" priority="1" operator="containsText" text="Nem jó a megoldás, jobb oldalon láthatod a megoldást">
      <formula>NOT(ISERROR(SEARCH("Nem jó a megoldás, jobb oldalon láthatod a megoldást",O3)))</formula>
    </cfRule>
    <cfRule type="containsText" dxfId="240" priority="2" operator="containsText" text="Helyes a megoldás">
      <formula>NOT(ISERROR(SEARCH("Helyes a megoldás",O3)))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67"/>
  <sheetViews>
    <sheetView workbookViewId="0">
      <selection activeCell="E22" sqref="E22"/>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95</v>
      </c>
      <c r="C2" s="87"/>
      <c r="D2" s="87"/>
      <c r="E2" s="87"/>
      <c r="F2" s="87"/>
    </row>
    <row r="3" spans="2:8" x14ac:dyDescent="0.3">
      <c r="B3" s="32" t="s">
        <v>221</v>
      </c>
      <c r="C3" s="32" t="s">
        <v>222</v>
      </c>
      <c r="D3" s="21" t="s">
        <v>96</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x14ac:dyDescent="0.3">
      <c r="B17" s="9"/>
      <c r="C17" s="3" t="s">
        <v>285</v>
      </c>
    </row>
    <row r="19" spans="2:3" x14ac:dyDescent="0.3">
      <c r="B19" s="3" t="s">
        <v>81</v>
      </c>
    </row>
    <row r="20" spans="2:3" x14ac:dyDescent="0.3">
      <c r="B20" s="32" t="s">
        <v>221</v>
      </c>
      <c r="C20" s="32" t="s">
        <v>222</v>
      </c>
    </row>
    <row r="21" spans="2:3" x14ac:dyDescent="0.3">
      <c r="B21" s="4">
        <f ca="1">RANDBETWEEN(1,10)</f>
        <v>5</v>
      </c>
      <c r="C21" s="4">
        <f ca="1">RANDBETWEEN(1,10)</f>
        <v>4</v>
      </c>
    </row>
    <row r="23" spans="2:3" x14ac:dyDescent="0.3">
      <c r="B23" s="3" t="s">
        <v>11</v>
      </c>
    </row>
    <row r="24" spans="2:3" x14ac:dyDescent="0.3">
      <c r="B24" s="32" t="s">
        <v>221</v>
      </c>
      <c r="C24" s="32" t="s">
        <v>222</v>
      </c>
    </row>
    <row r="25" spans="2:3" x14ac:dyDescent="0.3">
      <c r="B25" s="4">
        <f ca="1">RANDBETWEEN(1,100)</f>
        <v>92</v>
      </c>
      <c r="C25" s="4">
        <f ca="1">RANDBETWEEN(1,100)</f>
        <v>61</v>
      </c>
    </row>
    <row r="27" spans="2:3" x14ac:dyDescent="0.3">
      <c r="B27" s="3" t="s">
        <v>86</v>
      </c>
    </row>
    <row r="28" spans="2:3" x14ac:dyDescent="0.3">
      <c r="B28" s="32" t="s">
        <v>221</v>
      </c>
      <c r="C28" s="32" t="s">
        <v>222</v>
      </c>
    </row>
    <row r="29" spans="2:3" x14ac:dyDescent="0.3">
      <c r="B29" s="4">
        <f ca="1">RANDBETWEEN(1,999)</f>
        <v>514</v>
      </c>
      <c r="C29" s="4">
        <f ca="1">RANDBETWEEN(1,999)</f>
        <v>16</v>
      </c>
    </row>
    <row r="31" spans="2:3" x14ac:dyDescent="0.3">
      <c r="B31" s="3" t="s">
        <v>103</v>
      </c>
    </row>
    <row r="32" spans="2:3" x14ac:dyDescent="0.3">
      <c r="B32" s="32" t="s">
        <v>221</v>
      </c>
      <c r="C32" s="32" t="s">
        <v>222</v>
      </c>
    </row>
    <row r="33" spans="2:6" x14ac:dyDescent="0.3">
      <c r="B33" s="4">
        <f ca="1">RANDBETWEEN(1,9999)</f>
        <v>3896</v>
      </c>
      <c r="C33" s="4">
        <f ca="1">RANDBETWEEN(1,9999)</f>
        <v>7122</v>
      </c>
    </row>
    <row r="36" spans="2:6" x14ac:dyDescent="0.3">
      <c r="B36" s="87" t="s">
        <v>98</v>
      </c>
      <c r="C36" s="87"/>
      <c r="D36" s="87"/>
      <c r="E36" s="87"/>
      <c r="F36" s="87"/>
    </row>
    <row r="37" spans="2:6" x14ac:dyDescent="0.3">
      <c r="B37" s="32" t="s">
        <v>223</v>
      </c>
      <c r="C37" s="21" t="s">
        <v>96</v>
      </c>
      <c r="E37" s="1" t="s">
        <v>3</v>
      </c>
      <c r="F37" s="2" t="s">
        <v>4</v>
      </c>
    </row>
    <row r="38" spans="2:6" x14ac:dyDescent="0.3">
      <c r="B38" s="4">
        <v>5</v>
      </c>
      <c r="C38" s="5">
        <v>20</v>
      </c>
      <c r="E38" s="1" t="str">
        <f>IF(ISBLANK(C38)=FALSE,IF(4*B38=C38,"Helyes a megoldás","Nem jó a megoldás, jobb oldalon láthatod a megoldást"),"")</f>
        <v>Helyes a megoldás</v>
      </c>
      <c r="F38" s="6" t="str">
        <f>IF(ISBLANK(C38)=FALSE,IF(4*B38=C38,"",4*B38),"")</f>
        <v/>
      </c>
    </row>
    <row r="39" spans="2:6" x14ac:dyDescent="0.3">
      <c r="B39" s="4">
        <v>10</v>
      </c>
      <c r="C39" s="5">
        <v>30</v>
      </c>
      <c r="E39" s="1" t="str">
        <f t="shared" ref="E39:E47" si="2">IF(ISBLANK(C39)=FALSE,IF(4*B39=C39,"Helyes a megoldás","Nem jó a megoldás, jobb oldalon láthatod a megoldást"),"")</f>
        <v>Nem jó a megoldás, jobb oldalon láthatod a megoldást</v>
      </c>
      <c r="F39" s="6">
        <f t="shared" ref="F39:F47" si="3">IF(ISBLANK(C39)=FALSE,IF(4*B39=C39,"",4*B39),"")</f>
        <v>40</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x14ac:dyDescent="0.3">
      <c r="B51" s="9"/>
      <c r="C51" s="3" t="s">
        <v>286</v>
      </c>
    </row>
    <row r="53" spans="2:3" x14ac:dyDescent="0.3">
      <c r="B53" s="3" t="s">
        <v>81</v>
      </c>
    </row>
    <row r="54" spans="2:3" x14ac:dyDescent="0.3">
      <c r="B54" s="32" t="s">
        <v>223</v>
      </c>
    </row>
    <row r="55" spans="2:3" x14ac:dyDescent="0.3">
      <c r="B55" s="4">
        <f ca="1">RANDBETWEEN(1,10)</f>
        <v>5</v>
      </c>
    </row>
    <row r="57" spans="2:3" x14ac:dyDescent="0.3">
      <c r="B57" s="3" t="s">
        <v>11</v>
      </c>
    </row>
    <row r="58" spans="2:3" x14ac:dyDescent="0.3">
      <c r="B58" s="32" t="s">
        <v>223</v>
      </c>
    </row>
    <row r="59" spans="2:3" x14ac:dyDescent="0.3">
      <c r="B59" s="4">
        <f ca="1">RANDBETWEEN(1,100)</f>
        <v>50</v>
      </c>
    </row>
    <row r="61" spans="2:3" x14ac:dyDescent="0.3">
      <c r="B61" s="3" t="s">
        <v>86</v>
      </c>
    </row>
    <row r="62" spans="2:3" x14ac:dyDescent="0.3">
      <c r="B62" s="32" t="s">
        <v>223</v>
      </c>
    </row>
    <row r="63" spans="2:3" x14ac:dyDescent="0.3">
      <c r="B63" s="4">
        <f ca="1">RANDBETWEEN(1,999)</f>
        <v>818</v>
      </c>
    </row>
    <row r="65" spans="2:2" x14ac:dyDescent="0.3">
      <c r="B65" s="3" t="s">
        <v>103</v>
      </c>
    </row>
    <row r="66" spans="2:2" x14ac:dyDescent="0.3">
      <c r="B66" s="32" t="s">
        <v>223</v>
      </c>
    </row>
    <row r="67" spans="2:2" x14ac:dyDescent="0.3">
      <c r="B67" s="4">
        <f ca="1">RANDBETWEEN(1,9999)</f>
        <v>195</v>
      </c>
    </row>
  </sheetData>
  <mergeCells count="2">
    <mergeCell ref="B2:F2"/>
    <mergeCell ref="B36:F36"/>
  </mergeCells>
  <conditionalFormatting sqref="E4:E13">
    <cfRule type="containsText" dxfId="29" priority="3" operator="containsText" text="Nem jó a megoldás, jobb oldalon láthatod a megoldást">
      <formula>NOT(ISERROR(SEARCH("Nem jó a megoldás, jobb oldalon láthatod a megoldást",E4)))</formula>
    </cfRule>
    <cfRule type="containsText" dxfId="28" priority="4" operator="containsText" text="Helyes a megoldás">
      <formula>NOT(ISERROR(SEARCH("Helyes a megoldás",E4)))</formula>
    </cfRule>
  </conditionalFormatting>
  <conditionalFormatting sqref="E38:E47">
    <cfRule type="containsText" dxfId="27" priority="1" operator="containsText" text="Nem jó a megoldás, jobb oldalon láthatod a megoldást">
      <formula>NOT(ISERROR(SEARCH("Nem jó a megoldás, jobb oldalon láthatod a megoldást",E38)))</formula>
    </cfRule>
    <cfRule type="containsText" dxfId="26" priority="2" operator="containsText" text="Helyes a megoldás">
      <formula>NOT(ISERROR(SEARCH("Helyes a megoldás",E38)))</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67"/>
  <sheetViews>
    <sheetView zoomScaleNormal="100" workbookViewId="0">
      <selection activeCell="E13" sqref="E13"/>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100</v>
      </c>
      <c r="C2" s="87"/>
      <c r="D2" s="87"/>
      <c r="E2" s="87"/>
      <c r="F2" s="87"/>
    </row>
    <row r="3" spans="2:8" x14ac:dyDescent="0.3">
      <c r="B3" s="32" t="s">
        <v>221</v>
      </c>
      <c r="C3" s="32" t="s">
        <v>222</v>
      </c>
      <c r="D3" s="21" t="s">
        <v>101</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ht="18.600000000000001" x14ac:dyDescent="0.3">
      <c r="B17" s="9"/>
      <c r="C17" s="3" t="s">
        <v>283</v>
      </c>
    </row>
    <row r="19" spans="2:3" x14ac:dyDescent="0.3">
      <c r="B19" s="3" t="s">
        <v>81</v>
      </c>
    </row>
    <row r="20" spans="2:3" x14ac:dyDescent="0.3">
      <c r="B20" s="32" t="s">
        <v>221</v>
      </c>
      <c r="C20" s="32" t="s">
        <v>224</v>
      </c>
    </row>
    <row r="21" spans="2:3" x14ac:dyDescent="0.3">
      <c r="B21" s="4">
        <f ca="1">RANDBETWEEN(1,10)</f>
        <v>8</v>
      </c>
      <c r="C21" s="4">
        <f ca="1">RANDBETWEEN(1,10)</f>
        <v>6</v>
      </c>
    </row>
    <row r="23" spans="2:3" x14ac:dyDescent="0.3">
      <c r="B23" s="3" t="s">
        <v>11</v>
      </c>
    </row>
    <row r="24" spans="2:3" x14ac:dyDescent="0.3">
      <c r="B24" s="32" t="s">
        <v>221</v>
      </c>
      <c r="C24" s="32" t="s">
        <v>224</v>
      </c>
    </row>
    <row r="25" spans="2:3" x14ac:dyDescent="0.3">
      <c r="B25" s="4">
        <f ca="1">RANDBETWEEN(1,100)</f>
        <v>14</v>
      </c>
      <c r="C25" s="4">
        <f ca="1">RANDBETWEEN(1,100)</f>
        <v>22</v>
      </c>
    </row>
    <row r="27" spans="2:3" x14ac:dyDescent="0.3">
      <c r="B27" s="3" t="s">
        <v>86</v>
      </c>
    </row>
    <row r="28" spans="2:3" x14ac:dyDescent="0.3">
      <c r="B28" s="32" t="s">
        <v>221</v>
      </c>
      <c r="C28" s="32" t="s">
        <v>224</v>
      </c>
    </row>
    <row r="29" spans="2:3" x14ac:dyDescent="0.3">
      <c r="B29" s="4">
        <f ca="1">RANDBETWEEN(1,999)</f>
        <v>426</v>
      </c>
      <c r="C29" s="4">
        <f ca="1">RANDBETWEEN(1,999)</f>
        <v>796</v>
      </c>
    </row>
    <row r="31" spans="2:3" x14ac:dyDescent="0.3">
      <c r="B31" s="3" t="s">
        <v>103</v>
      </c>
    </row>
    <row r="32" spans="2:3" x14ac:dyDescent="0.3">
      <c r="B32" s="32" t="s">
        <v>221</v>
      </c>
      <c r="C32" s="32" t="s">
        <v>224</v>
      </c>
    </row>
    <row r="33" spans="2:6" x14ac:dyDescent="0.3">
      <c r="B33" s="4">
        <f ca="1">RANDBETWEEN(1,9999)</f>
        <v>3621</v>
      </c>
      <c r="C33" s="4">
        <f ca="1">RANDBETWEEN(1,9999)</f>
        <v>360</v>
      </c>
    </row>
    <row r="36" spans="2:6" x14ac:dyDescent="0.3">
      <c r="B36" s="87" t="s">
        <v>102</v>
      </c>
      <c r="C36" s="87"/>
      <c r="D36" s="87"/>
      <c r="E36" s="87"/>
      <c r="F36" s="87"/>
    </row>
    <row r="37" spans="2:6" x14ac:dyDescent="0.3">
      <c r="B37" s="32" t="s">
        <v>223</v>
      </c>
      <c r="C37" s="21" t="s">
        <v>101</v>
      </c>
      <c r="E37" s="1" t="s">
        <v>3</v>
      </c>
      <c r="F37" s="2" t="s">
        <v>4</v>
      </c>
    </row>
    <row r="38" spans="2:6" x14ac:dyDescent="0.3">
      <c r="B38" s="4">
        <v>5</v>
      </c>
      <c r="C38" s="5">
        <v>25</v>
      </c>
      <c r="E38" s="1" t="str">
        <f>IF(ISBLANK(C38)=FALSE,IF(B38*B38=C38,"Helyes a megoldás","Nem jó a megoldás, jobb oldalon láthatod a megoldást"),"")</f>
        <v>Helyes a megoldás</v>
      </c>
      <c r="F38" s="6" t="str">
        <f>IF(ISBLANK(C38)=FALSE,IF(B38*B38=C38,"",B38*B38),"")</f>
        <v/>
      </c>
    </row>
    <row r="39" spans="2:6" x14ac:dyDescent="0.3">
      <c r="B39" s="4">
        <v>7</v>
      </c>
      <c r="C39" s="5">
        <v>40</v>
      </c>
      <c r="E39" s="1" t="str">
        <f t="shared" ref="E39:E47" si="2">IF(ISBLANK(C39)=FALSE,IF(B39*B39=C39,"Helyes a megoldás","Nem jó a megoldás, jobb oldalon láthatod a megoldást"),"")</f>
        <v>Nem jó a megoldás, jobb oldalon láthatod a megoldást</v>
      </c>
      <c r="F39" s="6">
        <f t="shared" ref="F39:F47" si="3">IF(ISBLANK(C39)=FALSE,IF(B39*B39=C39,"",B39*B39),"")</f>
        <v>49</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ht="18.600000000000001" x14ac:dyDescent="0.3">
      <c r="B51" s="9"/>
      <c r="C51" s="3" t="s">
        <v>284</v>
      </c>
    </row>
    <row r="53" spans="2:3" x14ac:dyDescent="0.3">
      <c r="B53" s="3" t="s">
        <v>81</v>
      </c>
    </row>
    <row r="54" spans="2:3" x14ac:dyDescent="0.3">
      <c r="B54" s="32" t="s">
        <v>223</v>
      </c>
    </row>
    <row r="55" spans="2:3" x14ac:dyDescent="0.3">
      <c r="B55" s="4">
        <f ca="1">RANDBETWEEN(1,10)</f>
        <v>8</v>
      </c>
    </row>
    <row r="57" spans="2:3" x14ac:dyDescent="0.3">
      <c r="B57" s="3" t="s">
        <v>11</v>
      </c>
    </row>
    <row r="58" spans="2:3" x14ac:dyDescent="0.3">
      <c r="B58" s="32" t="s">
        <v>223</v>
      </c>
    </row>
    <row r="59" spans="2:3" x14ac:dyDescent="0.3">
      <c r="B59" s="4">
        <f ca="1">RANDBETWEEN(1,100)</f>
        <v>51</v>
      </c>
    </row>
    <row r="61" spans="2:3" x14ac:dyDescent="0.3">
      <c r="B61" s="3" t="s">
        <v>86</v>
      </c>
    </row>
    <row r="62" spans="2:3" x14ac:dyDescent="0.3">
      <c r="B62" s="32" t="s">
        <v>223</v>
      </c>
    </row>
    <row r="63" spans="2:3" x14ac:dyDescent="0.3">
      <c r="B63" s="4">
        <f ca="1">RANDBETWEEN(1,999)</f>
        <v>469</v>
      </c>
    </row>
    <row r="65" spans="2:2" x14ac:dyDescent="0.3">
      <c r="B65" s="3" t="s">
        <v>103</v>
      </c>
    </row>
    <row r="66" spans="2:2" x14ac:dyDescent="0.3">
      <c r="B66" s="32" t="s">
        <v>223</v>
      </c>
    </row>
    <row r="67" spans="2:2" x14ac:dyDescent="0.3">
      <c r="B67" s="4">
        <f ca="1">RANDBETWEEN(1,9999)</f>
        <v>2587</v>
      </c>
    </row>
  </sheetData>
  <mergeCells count="2">
    <mergeCell ref="B2:F2"/>
    <mergeCell ref="B36:F36"/>
  </mergeCells>
  <conditionalFormatting sqref="E4:E13">
    <cfRule type="containsText" dxfId="25" priority="3" operator="containsText" text="Nem jó a megoldás, jobb oldalon láthatod a megoldást">
      <formula>NOT(ISERROR(SEARCH("Nem jó a megoldás, jobb oldalon láthatod a megoldást",E4)))</formula>
    </cfRule>
    <cfRule type="containsText" dxfId="24" priority="4" operator="containsText" text="Helyes a megoldás">
      <formula>NOT(ISERROR(SEARCH("Helyes a megoldás",E4)))</formula>
    </cfRule>
  </conditionalFormatting>
  <conditionalFormatting sqref="E38:E47">
    <cfRule type="containsText" dxfId="23" priority="1" operator="containsText" text="Nem jó a megoldás, jobb oldalon láthatod a megoldást">
      <formula>NOT(ISERROR(SEARCH("Nem jó a megoldás, jobb oldalon láthatod a megoldást",E38)))</formula>
    </cfRule>
    <cfRule type="containsText" dxfId="22" priority="2" operator="containsText" text="Helyes a megoldás">
      <formula>NOT(ISERROR(SEARCH("Helyes a megoldás",E38)))</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81"/>
  <sheetViews>
    <sheetView workbookViewId="0">
      <selection activeCell="E15" sqref="E15"/>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3" width="17.109375" style="3" customWidth="1"/>
    <col min="14" max="16" width="17.109375" style="3" bestFit="1" customWidth="1"/>
    <col min="17" max="16384" width="8.88671875" style="3"/>
  </cols>
  <sheetData>
    <row r="2" spans="2:16" x14ac:dyDescent="0.3">
      <c r="B2" s="102" t="s">
        <v>111</v>
      </c>
      <c r="C2" s="102"/>
      <c r="D2" s="102"/>
      <c r="E2" s="102"/>
      <c r="F2" s="102"/>
      <c r="G2" s="102"/>
      <c r="H2" s="102"/>
      <c r="J2" s="100" t="s">
        <v>4</v>
      </c>
      <c r="K2" s="100"/>
      <c r="L2" s="100"/>
      <c r="M2" s="100"/>
      <c r="N2" s="100"/>
      <c r="O2" s="100"/>
      <c r="P2" s="100"/>
    </row>
    <row r="3" spans="2:16" x14ac:dyDescent="0.3">
      <c r="B3" s="96" t="s">
        <v>119</v>
      </c>
      <c r="C3" s="96"/>
      <c r="D3" s="101" t="s">
        <v>120</v>
      </c>
      <c r="E3" s="101"/>
      <c r="F3" s="101"/>
      <c r="G3" s="101"/>
      <c r="H3" s="101"/>
      <c r="J3" s="96" t="s">
        <v>119</v>
      </c>
      <c r="K3" s="96"/>
      <c r="L3" s="101" t="s">
        <v>120</v>
      </c>
      <c r="M3" s="101"/>
      <c r="N3" s="101"/>
      <c r="O3" s="101"/>
      <c r="P3" s="101"/>
    </row>
    <row r="4" spans="2:16" x14ac:dyDescent="0.3">
      <c r="B4" s="32" t="s">
        <v>118</v>
      </c>
      <c r="C4" s="32" t="s">
        <v>117</v>
      </c>
      <c r="D4" s="21" t="s">
        <v>112</v>
      </c>
      <c r="E4" s="21" t="s">
        <v>113</v>
      </c>
      <c r="F4" s="21" t="s">
        <v>114</v>
      </c>
      <c r="G4" s="21" t="s">
        <v>115</v>
      </c>
      <c r="H4" s="21" t="s">
        <v>116</v>
      </c>
      <c r="J4" s="32" t="s">
        <v>118</v>
      </c>
      <c r="K4" s="32" t="s">
        <v>117</v>
      </c>
      <c r="L4" s="21" t="s">
        <v>112</v>
      </c>
      <c r="M4" s="21" t="s">
        <v>113</v>
      </c>
      <c r="N4" s="21" t="s">
        <v>114</v>
      </c>
      <c r="O4" s="21" t="s">
        <v>115</v>
      </c>
      <c r="P4" s="21" t="s">
        <v>116</v>
      </c>
    </row>
    <row r="5" spans="2:16" x14ac:dyDescent="0.3">
      <c r="B5" s="26"/>
      <c r="C5" s="32" t="s">
        <v>112</v>
      </c>
      <c r="D5" s="62"/>
      <c r="E5" s="5"/>
      <c r="F5" s="5"/>
      <c r="G5" s="5"/>
      <c r="H5" s="5"/>
      <c r="I5" s="2"/>
      <c r="J5" s="26" t="str">
        <f>IF(ISBLANK(B5)=FALSE,B5,"")</f>
        <v/>
      </c>
      <c r="K5" s="32" t="s">
        <v>112</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113</v>
      </c>
      <c r="D6" s="5"/>
      <c r="E6" s="62"/>
      <c r="F6" s="5"/>
      <c r="G6" s="5">
        <v>3</v>
      </c>
      <c r="H6" s="5"/>
      <c r="I6" s="2"/>
      <c r="J6" s="26">
        <f t="shared" ref="J6:J9" si="0">IF(ISBLANK(B6)=FALSE,B6,"")</f>
        <v>300</v>
      </c>
      <c r="K6" s="32" t="s">
        <v>113</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114</v>
      </c>
      <c r="D7" s="5"/>
      <c r="E7" s="5"/>
      <c r="F7" s="62"/>
      <c r="G7" s="5"/>
      <c r="H7" s="5"/>
      <c r="I7" s="2"/>
      <c r="J7" s="26" t="str">
        <f t="shared" si="0"/>
        <v/>
      </c>
      <c r="K7" s="32" t="s">
        <v>114</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115</v>
      </c>
      <c r="D8" s="5"/>
      <c r="E8" s="5">
        <v>50</v>
      </c>
      <c r="F8" s="5"/>
      <c r="G8" s="62"/>
      <c r="H8" s="5"/>
      <c r="I8" s="2"/>
      <c r="J8" s="26">
        <f t="shared" si="0"/>
        <v>5</v>
      </c>
      <c r="K8" s="32" t="s">
        <v>115</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116</v>
      </c>
      <c r="D9" s="5"/>
      <c r="E9" s="5"/>
      <c r="F9" s="5"/>
      <c r="G9" s="5"/>
      <c r="H9" s="62"/>
      <c r="I9" s="2"/>
      <c r="J9" s="26" t="str">
        <f t="shared" si="0"/>
        <v/>
      </c>
      <c r="K9" s="32" t="s">
        <v>116</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94</v>
      </c>
      <c r="C11" s="1"/>
    </row>
    <row r="12" spans="2:16" x14ac:dyDescent="0.3">
      <c r="B12" s="8"/>
      <c r="C12" s="3" t="s">
        <v>121</v>
      </c>
    </row>
    <row r="13" spans="2:16" x14ac:dyDescent="0.3">
      <c r="B13" s="9"/>
      <c r="C13" s="3" t="s">
        <v>135</v>
      </c>
    </row>
    <row r="15" spans="2:16" x14ac:dyDescent="0.3">
      <c r="B15" s="3" t="s">
        <v>81</v>
      </c>
      <c r="E15" s="3" t="s">
        <v>11</v>
      </c>
      <c r="H15" s="3" t="s">
        <v>86</v>
      </c>
      <c r="K15" s="3" t="s">
        <v>103</v>
      </c>
    </row>
    <row r="16" spans="2:16" x14ac:dyDescent="0.3">
      <c r="B16" s="4">
        <f ca="1">RANDBETWEEN(1,10)</f>
        <v>6</v>
      </c>
      <c r="E16" s="4">
        <f ca="1">RANDBETWEEN(1,10)*10</f>
        <v>90</v>
      </c>
      <c r="H16" s="4">
        <f ca="1">RANDBETWEEN(1,10)*100</f>
        <v>700</v>
      </c>
      <c r="K16" s="4">
        <f ca="1">RANDBETWEEN(1,10)*1000</f>
        <v>8000</v>
      </c>
    </row>
    <row r="19" spans="2:16" x14ac:dyDescent="0.3">
      <c r="B19" s="102" t="s">
        <v>129</v>
      </c>
      <c r="C19" s="102"/>
      <c r="D19" s="102"/>
      <c r="E19" s="102"/>
      <c r="F19" s="102"/>
      <c r="G19" s="102"/>
      <c r="H19" s="41"/>
      <c r="J19" s="100" t="s">
        <v>4</v>
      </c>
      <c r="K19" s="100"/>
      <c r="L19" s="100"/>
      <c r="M19" s="100"/>
      <c r="N19" s="100"/>
      <c r="O19" s="100"/>
    </row>
    <row r="20" spans="2:16" x14ac:dyDescent="0.3">
      <c r="B20" s="96" t="s">
        <v>119</v>
      </c>
      <c r="C20" s="96"/>
      <c r="D20" s="103" t="s">
        <v>120</v>
      </c>
      <c r="E20" s="104"/>
      <c r="F20" s="104"/>
      <c r="G20" s="105"/>
      <c r="H20" s="40"/>
      <c r="J20" s="96" t="s">
        <v>119</v>
      </c>
      <c r="K20" s="96"/>
      <c r="L20" s="103" t="s">
        <v>120</v>
      </c>
      <c r="M20" s="104"/>
      <c r="N20" s="104"/>
      <c r="O20" s="105"/>
      <c r="P20" s="40"/>
    </row>
    <row r="21" spans="2:16" x14ac:dyDescent="0.3">
      <c r="B21" s="32" t="s">
        <v>118</v>
      </c>
      <c r="C21" s="32" t="s">
        <v>117</v>
      </c>
      <c r="D21" s="21" t="s">
        <v>131</v>
      </c>
      <c r="E21" s="21" t="s">
        <v>132</v>
      </c>
      <c r="F21" s="21" t="s">
        <v>133</v>
      </c>
      <c r="G21" s="21" t="s">
        <v>134</v>
      </c>
      <c r="J21" s="32" t="s">
        <v>118</v>
      </c>
      <c r="K21" s="32" t="s">
        <v>117</v>
      </c>
      <c r="L21" s="21" t="s">
        <v>131</v>
      </c>
      <c r="M21" s="21" t="s">
        <v>132</v>
      </c>
      <c r="N21" s="21" t="s">
        <v>133</v>
      </c>
      <c r="O21" s="21" t="s">
        <v>134</v>
      </c>
    </row>
    <row r="22" spans="2:16" x14ac:dyDescent="0.3">
      <c r="B22" s="26"/>
      <c r="C22" s="32" t="s">
        <v>131</v>
      </c>
      <c r="D22" s="62"/>
      <c r="E22" s="5"/>
      <c r="F22" s="5"/>
      <c r="G22" s="5"/>
      <c r="I22" s="2"/>
      <c r="J22" s="26" t="str">
        <f>IF(ISBLANK(B22)=FALSE,B22,"")</f>
        <v/>
      </c>
      <c r="K22" s="32" t="s">
        <v>131</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132</v>
      </c>
      <c r="D23" s="5"/>
      <c r="E23" s="62"/>
      <c r="F23" s="5">
        <v>3</v>
      </c>
      <c r="G23" s="5"/>
      <c r="I23" s="2"/>
      <c r="J23" s="26">
        <f t="shared" ref="J23:J25" si="1">IF(ISBLANK(B23)=FALSE,B23,"")</f>
        <v>300</v>
      </c>
      <c r="K23" s="32" t="s">
        <v>132</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133</v>
      </c>
      <c r="D24" s="5"/>
      <c r="E24" s="5"/>
      <c r="F24" s="62"/>
      <c r="G24" s="5"/>
      <c r="I24" s="2"/>
      <c r="J24" s="26" t="str">
        <f t="shared" si="1"/>
        <v/>
      </c>
      <c r="K24" s="32" t="s">
        <v>133</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134</v>
      </c>
      <c r="D25" s="5"/>
      <c r="E25" s="5"/>
      <c r="F25" s="5">
        <v>200</v>
      </c>
      <c r="G25" s="62"/>
      <c r="I25" s="2"/>
      <c r="J25" s="26">
        <f t="shared" si="1"/>
        <v>2</v>
      </c>
      <c r="K25" s="32" t="s">
        <v>134</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94</v>
      </c>
      <c r="C27" s="1"/>
    </row>
    <row r="28" spans="2:16" x14ac:dyDescent="0.3">
      <c r="B28" s="8"/>
      <c r="C28" s="3" t="s">
        <v>130</v>
      </c>
    </row>
    <row r="29" spans="2:16" x14ac:dyDescent="0.3">
      <c r="B29" s="9"/>
      <c r="C29" s="3" t="s">
        <v>136</v>
      </c>
    </row>
    <row r="31" spans="2:16" x14ac:dyDescent="0.3">
      <c r="B31" s="3" t="s">
        <v>81</v>
      </c>
      <c r="E31" s="3" t="s">
        <v>11</v>
      </c>
      <c r="H31" s="3" t="s">
        <v>86</v>
      </c>
      <c r="K31" s="3" t="s">
        <v>103</v>
      </c>
    </row>
    <row r="32" spans="2:16" x14ac:dyDescent="0.3">
      <c r="B32" s="4">
        <f ca="1">RANDBETWEEN(1,10)</f>
        <v>8</v>
      </c>
      <c r="E32" s="4">
        <f ca="1">RANDBETWEEN(1,10)*10</f>
        <v>100</v>
      </c>
      <c r="H32" s="4">
        <f ca="1">RANDBETWEEN(1,10)*100</f>
        <v>700</v>
      </c>
      <c r="K32" s="4">
        <f ca="1">RANDBETWEEN(1,10)*1000</f>
        <v>3000</v>
      </c>
    </row>
    <row r="35" spans="2:16" x14ac:dyDescent="0.3">
      <c r="B35" s="102" t="s">
        <v>122</v>
      </c>
      <c r="C35" s="102"/>
      <c r="D35" s="102"/>
      <c r="E35" s="102"/>
      <c r="F35" s="102"/>
      <c r="G35" s="102"/>
      <c r="H35" s="102"/>
      <c r="J35" s="100" t="s">
        <v>4</v>
      </c>
      <c r="K35" s="100"/>
      <c r="L35" s="100"/>
      <c r="M35" s="100"/>
      <c r="N35" s="100"/>
      <c r="O35" s="100"/>
      <c r="P35" s="100"/>
    </row>
    <row r="36" spans="2:16" x14ac:dyDescent="0.3">
      <c r="B36" s="96" t="s">
        <v>119</v>
      </c>
      <c r="C36" s="96"/>
      <c r="D36" s="101" t="s">
        <v>120</v>
      </c>
      <c r="E36" s="101"/>
      <c r="F36" s="101"/>
      <c r="G36" s="101"/>
      <c r="H36" s="101"/>
      <c r="J36" s="96" t="s">
        <v>119</v>
      </c>
      <c r="K36" s="96"/>
      <c r="L36" s="101" t="s">
        <v>120</v>
      </c>
      <c r="M36" s="101"/>
      <c r="N36" s="101"/>
      <c r="O36" s="101"/>
      <c r="P36" s="101"/>
    </row>
    <row r="37" spans="2:16" x14ac:dyDescent="0.3">
      <c r="B37" s="32" t="s">
        <v>118</v>
      </c>
      <c r="C37" s="32" t="s">
        <v>117</v>
      </c>
      <c r="D37" s="21" t="s">
        <v>123</v>
      </c>
      <c r="E37" s="21" t="s">
        <v>124</v>
      </c>
      <c r="F37" s="21" t="s">
        <v>125</v>
      </c>
      <c r="G37" s="21" t="s">
        <v>126</v>
      </c>
      <c r="H37" s="21" t="s">
        <v>127</v>
      </c>
      <c r="J37" s="32" t="s">
        <v>118</v>
      </c>
      <c r="K37" s="32" t="s">
        <v>117</v>
      </c>
      <c r="L37" s="21" t="s">
        <v>123</v>
      </c>
      <c r="M37" s="21" t="s">
        <v>124</v>
      </c>
      <c r="N37" s="21" t="s">
        <v>125</v>
      </c>
      <c r="O37" s="21" t="s">
        <v>126</v>
      </c>
      <c r="P37" s="21" t="s">
        <v>127</v>
      </c>
    </row>
    <row r="38" spans="2:16" x14ac:dyDescent="0.3">
      <c r="B38" s="26"/>
      <c r="C38" s="32" t="s">
        <v>123</v>
      </c>
      <c r="D38" s="62"/>
      <c r="E38" s="5"/>
      <c r="F38" s="5"/>
      <c r="G38" s="5"/>
      <c r="H38" s="5"/>
      <c r="I38" s="2"/>
      <c r="J38" s="26" t="str">
        <f>IF(ISBLANK(B38)=FALSE,B38,"")</f>
        <v/>
      </c>
      <c r="K38" s="32" t="s">
        <v>123</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124</v>
      </c>
      <c r="D39" s="5"/>
      <c r="E39" s="62"/>
      <c r="F39" s="5"/>
      <c r="G39" s="5">
        <v>3</v>
      </c>
      <c r="H39" s="5"/>
      <c r="I39" s="2"/>
      <c r="J39" s="26">
        <f t="shared" ref="J39:J42" si="2">IF(ISBLANK(B39)=FALSE,B39,"")</f>
        <v>300</v>
      </c>
      <c r="K39" s="32" t="s">
        <v>124</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125</v>
      </c>
      <c r="D40" s="5"/>
      <c r="E40" s="5"/>
      <c r="F40" s="62"/>
      <c r="G40" s="5"/>
      <c r="H40" s="5"/>
      <c r="I40" s="2"/>
      <c r="J40" s="26" t="str">
        <f t="shared" si="2"/>
        <v/>
      </c>
      <c r="K40" s="32" t="s">
        <v>125</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126</v>
      </c>
      <c r="D41" s="5">
        <v>200</v>
      </c>
      <c r="E41" s="5"/>
      <c r="F41" s="5"/>
      <c r="G41" s="62"/>
      <c r="H41" s="5"/>
      <c r="I41" s="2"/>
      <c r="J41" s="26">
        <f t="shared" si="2"/>
        <v>2</v>
      </c>
      <c r="K41" s="32" t="s">
        <v>126</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127</v>
      </c>
      <c r="D42" s="5"/>
      <c r="E42" s="5"/>
      <c r="F42" s="5"/>
      <c r="G42" s="5"/>
      <c r="H42" s="62"/>
      <c r="I42" s="2"/>
      <c r="J42" s="26" t="str">
        <f t="shared" si="2"/>
        <v/>
      </c>
      <c r="K42" s="32" t="s">
        <v>127</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94</v>
      </c>
      <c r="C44" s="1"/>
    </row>
    <row r="45" spans="2:16" x14ac:dyDescent="0.3">
      <c r="B45" s="8"/>
      <c r="C45" s="3" t="s">
        <v>128</v>
      </c>
    </row>
    <row r="46" spans="2:16" x14ac:dyDescent="0.3">
      <c r="B46" s="9"/>
      <c r="C46" s="3" t="s">
        <v>137</v>
      </c>
    </row>
    <row r="48" spans="2:16" x14ac:dyDescent="0.3">
      <c r="B48" s="3" t="s">
        <v>81</v>
      </c>
      <c r="E48" s="3" t="s">
        <v>11</v>
      </c>
      <c r="H48" s="3" t="s">
        <v>86</v>
      </c>
      <c r="K48" s="3" t="s">
        <v>103</v>
      </c>
    </row>
    <row r="49" spans="2:15" x14ac:dyDescent="0.3">
      <c r="B49" s="4">
        <f ca="1">RANDBETWEEN(1,10)</f>
        <v>10</v>
      </c>
      <c r="E49" s="4">
        <f ca="1">RANDBETWEEN(1,10)*10</f>
        <v>40</v>
      </c>
      <c r="H49" s="4">
        <f ca="1">RANDBETWEEN(1,10)*100</f>
        <v>600</v>
      </c>
      <c r="K49" s="4">
        <f ca="1">RANDBETWEEN(1,10)*1000</f>
        <v>5000</v>
      </c>
    </row>
    <row r="52" spans="2:15" x14ac:dyDescent="0.3">
      <c r="B52" s="102" t="s">
        <v>199</v>
      </c>
      <c r="C52" s="102"/>
      <c r="D52" s="102"/>
      <c r="E52" s="102"/>
      <c r="F52" s="102"/>
      <c r="G52" s="102"/>
      <c r="H52" s="41"/>
      <c r="J52" s="100" t="s">
        <v>4</v>
      </c>
      <c r="K52" s="100"/>
      <c r="L52" s="100"/>
      <c r="M52" s="100"/>
      <c r="N52" s="100"/>
      <c r="O52" s="100"/>
    </row>
    <row r="53" spans="2:15" x14ac:dyDescent="0.3">
      <c r="B53" s="96" t="s">
        <v>119</v>
      </c>
      <c r="C53" s="96"/>
      <c r="D53" s="103" t="s">
        <v>120</v>
      </c>
      <c r="E53" s="104"/>
      <c r="F53" s="104"/>
      <c r="G53" s="105"/>
      <c r="H53" s="40"/>
      <c r="J53" s="96" t="s">
        <v>119</v>
      </c>
      <c r="K53" s="96"/>
      <c r="L53" s="103" t="s">
        <v>120</v>
      </c>
      <c r="M53" s="104"/>
      <c r="N53" s="104"/>
      <c r="O53" s="105"/>
    </row>
    <row r="54" spans="2:15" ht="18.600000000000001" x14ac:dyDescent="0.3">
      <c r="B54" s="32" t="s">
        <v>118</v>
      </c>
      <c r="C54" s="32" t="s">
        <v>117</v>
      </c>
      <c r="D54" s="32" t="s">
        <v>200</v>
      </c>
      <c r="E54" s="32" t="s">
        <v>201</v>
      </c>
      <c r="F54" s="32" t="s">
        <v>202</v>
      </c>
      <c r="G54" s="32" t="s">
        <v>203</v>
      </c>
      <c r="J54" s="32" t="s">
        <v>118</v>
      </c>
      <c r="K54" s="32" t="s">
        <v>117</v>
      </c>
      <c r="L54" s="32" t="s">
        <v>200</v>
      </c>
      <c r="M54" s="32" t="s">
        <v>201</v>
      </c>
      <c r="N54" s="32" t="s">
        <v>202</v>
      </c>
      <c r="O54" s="32" t="s">
        <v>203</v>
      </c>
    </row>
    <row r="55" spans="2:15" ht="18.600000000000001" x14ac:dyDescent="0.3">
      <c r="B55" s="26"/>
      <c r="C55" s="32" t="s">
        <v>200</v>
      </c>
      <c r="D55" s="62"/>
      <c r="E55" s="5"/>
      <c r="F55" s="5"/>
      <c r="G55" s="5"/>
      <c r="I55" s="2"/>
      <c r="J55" s="26" t="str">
        <f>IF(ISBLANK(B55)=FALSE,B55,"")</f>
        <v/>
      </c>
      <c r="K55" s="32" t="s">
        <v>200</v>
      </c>
      <c r="L55" s="33"/>
      <c r="M55" s="33" t="str">
        <f>IF(ISBLANK(E55)=FALSE,IF(E55=$B$55/100,"Helyes megoldás",$B$55/100),"")</f>
        <v/>
      </c>
      <c r="N55" s="33" t="str">
        <f>IF(ISBLANK(F55)=FALSE,IF(F55=$B$55/10000,"Helyes megoldás",$B$55/10000),"")</f>
        <v/>
      </c>
      <c r="O55" s="33" t="str">
        <f>IF(ISBLANK(G55)=FALSE,IF(G55=$B$55/1000000,"Helyes megoldás",$B$55/1000000),"")</f>
        <v/>
      </c>
    </row>
    <row r="56" spans="2:15" ht="18.600000000000001" x14ac:dyDescent="0.3">
      <c r="B56" s="26">
        <v>300</v>
      </c>
      <c r="C56" s="32" t="s">
        <v>201</v>
      </c>
      <c r="D56" s="5"/>
      <c r="E56" s="62"/>
      <c r="F56" s="5">
        <v>3</v>
      </c>
      <c r="G56" s="5"/>
      <c r="I56" s="2"/>
      <c r="J56" s="26">
        <f t="shared" ref="J56:J58" si="3">IF(ISBLANK(B56)=FALSE,B56,"")</f>
        <v>300</v>
      </c>
      <c r="K56" s="32" t="s">
        <v>201</v>
      </c>
      <c r="L56" s="33" t="str">
        <f>IF(ISBLANK(D56)=FALSE,IF(D56=$B$56*100,"Helyes megoldás",$B$56*100),"")</f>
        <v/>
      </c>
      <c r="M56" s="33"/>
      <c r="N56" s="33" t="str">
        <f>IF(ISBLANK(F56)=FALSE,IF(F56=$B$56/100,"Helyes megoldás",$B$56/100),"")</f>
        <v>Helyes megoldás</v>
      </c>
      <c r="O56" s="33" t="str">
        <f>IF(ISBLANK(G56)=FALSE,IF(G56=$B$56/10000,"Helyes megoldás",$B$56/10000),"")</f>
        <v/>
      </c>
    </row>
    <row r="57" spans="2:15" ht="18.600000000000001" x14ac:dyDescent="0.3">
      <c r="B57" s="26"/>
      <c r="C57" s="32" t="s">
        <v>202</v>
      </c>
      <c r="D57" s="5"/>
      <c r="E57" s="5"/>
      <c r="F57" s="62"/>
      <c r="G57" s="5"/>
      <c r="I57" s="2"/>
      <c r="J57" s="26" t="str">
        <f t="shared" si="3"/>
        <v/>
      </c>
      <c r="K57" s="32" t="s">
        <v>202</v>
      </c>
      <c r="L57" s="33" t="str">
        <f>IF(ISBLANK(D57)=FALSE,IF(D57=$B$57*10000,"Helyes megoldás",$B$57*10000),"")</f>
        <v/>
      </c>
      <c r="M57" s="33" t="str">
        <f>IF(ISBLANK(E57)=FALSE,IF(E57=$B$57*100,"Helyes megoldás",$B$57*100),"")</f>
        <v/>
      </c>
      <c r="N57" s="33"/>
      <c r="O57" s="33" t="str">
        <f>IF(ISBLANK(G57)=FALSE,IF(G57=$B$57/100,"Helyes megoldás",$B$57/100),"")</f>
        <v/>
      </c>
    </row>
    <row r="58" spans="2:15" ht="18.600000000000001" x14ac:dyDescent="0.3">
      <c r="B58" s="26">
        <v>2</v>
      </c>
      <c r="C58" s="32" t="s">
        <v>203</v>
      </c>
      <c r="D58" s="5"/>
      <c r="E58" s="5"/>
      <c r="F58" s="5">
        <v>20</v>
      </c>
      <c r="G58" s="62"/>
      <c r="I58" s="2"/>
      <c r="J58" s="26">
        <f t="shared" si="3"/>
        <v>2</v>
      </c>
      <c r="K58" s="32" t="s">
        <v>203</v>
      </c>
      <c r="L58" s="33" t="str">
        <f>IF(ISBLANK(D58)=FALSE,IF(D58=$B$58*1000000,"Helyes megoldás",$B$58*100000),"")</f>
        <v/>
      </c>
      <c r="M58" s="33" t="str">
        <f>IF(ISBLANK(E58)=FALSE,IF(E58=$B$58*10000,"Helyes megoldás",$B$58*10000),"")</f>
        <v/>
      </c>
      <c r="N58" s="33">
        <f>IF(ISBLANK(F58)=FALSE,IF(F58=$B$58*100,"Helyes megoldás",$B$58*100),"")</f>
        <v>200</v>
      </c>
      <c r="O58" s="33"/>
    </row>
    <row r="59" spans="2:15" x14ac:dyDescent="0.3">
      <c r="B59" s="1"/>
      <c r="C59" s="1"/>
    </row>
    <row r="60" spans="2:15" x14ac:dyDescent="0.3">
      <c r="B60" s="3" t="s">
        <v>94</v>
      </c>
      <c r="C60" s="1"/>
    </row>
    <row r="61" spans="2:15" ht="18.600000000000001" x14ac:dyDescent="0.3">
      <c r="B61" s="8"/>
      <c r="C61" s="3" t="s">
        <v>209</v>
      </c>
    </row>
    <row r="62" spans="2:15" ht="18.600000000000001" x14ac:dyDescent="0.3">
      <c r="B62" s="9"/>
      <c r="C62" s="3" t="s">
        <v>210</v>
      </c>
    </row>
    <row r="64" spans="2:15" x14ac:dyDescent="0.3">
      <c r="B64" s="3" t="s">
        <v>81</v>
      </c>
      <c r="E64" s="3" t="s">
        <v>11</v>
      </c>
      <c r="H64" s="3" t="s">
        <v>86</v>
      </c>
      <c r="K64" s="3" t="s">
        <v>103</v>
      </c>
    </row>
    <row r="65" spans="2:15" x14ac:dyDescent="0.3">
      <c r="B65" s="4">
        <f ca="1">RANDBETWEEN(1,10)</f>
        <v>3</v>
      </c>
      <c r="E65" s="4">
        <f ca="1">RANDBETWEEN(1,10)*10</f>
        <v>80</v>
      </c>
      <c r="H65" s="4">
        <f ca="1">RANDBETWEEN(1,10)*100</f>
        <v>700</v>
      </c>
      <c r="K65" s="4">
        <f ca="1">RANDBETWEEN(1,10)*1000</f>
        <v>8000</v>
      </c>
    </row>
    <row r="68" spans="2:15" x14ac:dyDescent="0.3">
      <c r="B68" s="102" t="s">
        <v>204</v>
      </c>
      <c r="C68" s="102"/>
      <c r="D68" s="102"/>
      <c r="E68" s="102"/>
      <c r="F68" s="102"/>
      <c r="G68" s="102"/>
      <c r="H68" s="41"/>
      <c r="J68" s="100" t="s">
        <v>4</v>
      </c>
      <c r="K68" s="100"/>
      <c r="L68" s="100"/>
      <c r="M68" s="100"/>
      <c r="N68" s="100"/>
      <c r="O68" s="100"/>
    </row>
    <row r="69" spans="2:15" x14ac:dyDescent="0.3">
      <c r="B69" s="96" t="s">
        <v>119</v>
      </c>
      <c r="C69" s="96"/>
      <c r="D69" s="103" t="s">
        <v>120</v>
      </c>
      <c r="E69" s="104"/>
      <c r="F69" s="104"/>
      <c r="G69" s="105"/>
      <c r="H69" s="40"/>
      <c r="J69" s="96" t="s">
        <v>119</v>
      </c>
      <c r="K69" s="96"/>
      <c r="L69" s="103" t="s">
        <v>120</v>
      </c>
      <c r="M69" s="104"/>
      <c r="N69" s="104"/>
      <c r="O69" s="105"/>
    </row>
    <row r="70" spans="2:15" ht="18.600000000000001" x14ac:dyDescent="0.3">
      <c r="B70" s="32" t="s">
        <v>118</v>
      </c>
      <c r="C70" s="32" t="s">
        <v>117</v>
      </c>
      <c r="D70" s="32" t="s">
        <v>205</v>
      </c>
      <c r="E70" s="32" t="s">
        <v>206</v>
      </c>
      <c r="F70" s="32" t="s">
        <v>207</v>
      </c>
      <c r="G70" s="32" t="s">
        <v>208</v>
      </c>
      <c r="J70" s="32" t="s">
        <v>118</v>
      </c>
      <c r="K70" s="32" t="s">
        <v>117</v>
      </c>
      <c r="L70" s="32" t="s">
        <v>205</v>
      </c>
      <c r="M70" s="32" t="s">
        <v>206</v>
      </c>
      <c r="N70" s="32" t="s">
        <v>207</v>
      </c>
      <c r="O70" s="32" t="s">
        <v>208</v>
      </c>
    </row>
    <row r="71" spans="2:15" ht="18.600000000000001" x14ac:dyDescent="0.3">
      <c r="B71" s="26"/>
      <c r="C71" s="32" t="s">
        <v>205</v>
      </c>
      <c r="D71" s="62"/>
      <c r="E71" s="5"/>
      <c r="F71" s="5"/>
      <c r="G71" s="5"/>
      <c r="I71" s="2"/>
      <c r="J71" s="26" t="str">
        <f>IF(ISBLANK(B71)=FALSE,B71,"")</f>
        <v/>
      </c>
      <c r="K71" s="32" t="s">
        <v>205</v>
      </c>
      <c r="L71" s="33"/>
      <c r="M71" s="33" t="str">
        <f>IF(ISBLANK(E71)=FALSE,IF(E71=$B$71/1000,"Helyes megoldás",$B$71/1000),"")</f>
        <v/>
      </c>
      <c r="N71" s="33" t="str">
        <f>IF(ISBLANK(F71)=FALSE,IF(F71=$B$71/1000000,"Helyes megoldás",$B$71/1000000),"")</f>
        <v/>
      </c>
      <c r="O71" s="33" t="str">
        <f>IF(ISBLANK(G71)=FALSE,IF(G71=$B$71/1000000000,"Helyes megoldás",$B$71/1000000000),"")</f>
        <v/>
      </c>
    </row>
    <row r="72" spans="2:15" ht="18.600000000000001" x14ac:dyDescent="0.3">
      <c r="B72" s="26">
        <v>3000</v>
      </c>
      <c r="C72" s="32" t="s">
        <v>206</v>
      </c>
      <c r="D72" s="5"/>
      <c r="E72" s="62"/>
      <c r="F72" s="5">
        <v>3</v>
      </c>
      <c r="G72" s="5"/>
      <c r="I72" s="2"/>
      <c r="J72" s="26">
        <f t="shared" ref="J72:J74" si="4">IF(ISBLANK(B72)=FALSE,B72,"")</f>
        <v>3000</v>
      </c>
      <c r="K72" s="32" t="s">
        <v>206</v>
      </c>
      <c r="L72" s="33" t="str">
        <f>IF(ISBLANK(D72)=FALSE,IF(D72=$B$72*1000,"Helyes megoldás",$B$72*1000),"")</f>
        <v/>
      </c>
      <c r="M72" s="33"/>
      <c r="N72" s="33" t="str">
        <f>IF(ISBLANK(F72)=FALSE,IF(F72=$B$72/1000,"Helyes megoldás",$B$72/1000),"")</f>
        <v>Helyes megoldás</v>
      </c>
      <c r="O72" s="33" t="str">
        <f>IF(ISBLANK(G72)=FALSE,IF(G72=$B$72/1000000,"Helyes megoldás",$B$72/1000000),"")</f>
        <v/>
      </c>
    </row>
    <row r="73" spans="2:15" ht="18.600000000000001" x14ac:dyDescent="0.3">
      <c r="B73" s="26"/>
      <c r="C73" s="32" t="s">
        <v>207</v>
      </c>
      <c r="D73" s="5"/>
      <c r="E73" s="5"/>
      <c r="F73" s="62"/>
      <c r="G73" s="5"/>
      <c r="I73" s="2"/>
      <c r="J73" s="26" t="str">
        <f t="shared" si="4"/>
        <v/>
      </c>
      <c r="K73" s="32" t="s">
        <v>207</v>
      </c>
      <c r="L73" s="33" t="str">
        <f>IF(ISBLANK(D73)=FALSE,IF(D73=$B$73*1000000,"Helyes megoldás",$B$73*1000000),"")</f>
        <v/>
      </c>
      <c r="M73" s="33" t="str">
        <f>IF(ISBLANK(E73)=FALSE,IF(E73=$B$73*1000,"Helyes megoldás",$B$73*1000),"")</f>
        <v/>
      </c>
      <c r="N73" s="33"/>
      <c r="O73" s="33" t="str">
        <f>IF(ISBLANK(G73)=FALSE,IF(G73=$B$73/1000,"Helyes megoldás",$B$73/1000),"")</f>
        <v/>
      </c>
    </row>
    <row r="74" spans="2:15" ht="18.600000000000001" x14ac:dyDescent="0.3">
      <c r="B74" s="26">
        <v>2</v>
      </c>
      <c r="C74" s="32" t="s">
        <v>208</v>
      </c>
      <c r="D74" s="5"/>
      <c r="E74" s="5"/>
      <c r="F74" s="5">
        <v>200</v>
      </c>
      <c r="G74" s="62"/>
      <c r="I74" s="2"/>
      <c r="J74" s="26">
        <f t="shared" si="4"/>
        <v>2</v>
      </c>
      <c r="K74" s="32" t="s">
        <v>208</v>
      </c>
      <c r="L74" s="33" t="str">
        <f>IF(ISBLANK(D74)=FALSE,IF(D74=$B$74*1000000000,"Helyes megoldás",$B$74*100000000),"")</f>
        <v/>
      </c>
      <c r="M74" s="33" t="str">
        <f>IF(ISBLANK(E74)=FALSE,IF(E74=$B$74*1000000,"Helyes megoldás",$B$74*1000000),"")</f>
        <v/>
      </c>
      <c r="N74" s="33">
        <f>IF(ISBLANK(F74)=FALSE,IF(F74=$B$74*1000,"Helyes megoldás",$B$74*1000),"")</f>
        <v>2000</v>
      </c>
      <c r="O74" s="33"/>
    </row>
    <row r="75" spans="2:15" x14ac:dyDescent="0.3">
      <c r="B75" s="1"/>
      <c r="C75" s="1"/>
    </row>
    <row r="76" spans="2:15" x14ac:dyDescent="0.3">
      <c r="B76" s="3" t="s">
        <v>94</v>
      </c>
      <c r="C76" s="1"/>
    </row>
    <row r="77" spans="2:15" ht="18.600000000000001" x14ac:dyDescent="0.3">
      <c r="B77" s="8"/>
      <c r="C77" s="3" t="s">
        <v>211</v>
      </c>
    </row>
    <row r="78" spans="2:15" ht="18.600000000000001" x14ac:dyDescent="0.3">
      <c r="B78" s="9"/>
      <c r="C78" s="3" t="s">
        <v>212</v>
      </c>
    </row>
    <row r="80" spans="2:15" x14ac:dyDescent="0.3">
      <c r="B80" s="3" t="s">
        <v>81</v>
      </c>
      <c r="E80" s="3" t="s">
        <v>11</v>
      </c>
      <c r="H80" s="3" t="s">
        <v>86</v>
      </c>
      <c r="K80" s="3" t="s">
        <v>103</v>
      </c>
    </row>
    <row r="81" spans="2:11" x14ac:dyDescent="0.3">
      <c r="B81" s="4">
        <f ca="1">RANDBETWEEN(1,10)</f>
        <v>2</v>
      </c>
      <c r="E81" s="4">
        <f ca="1">RANDBETWEEN(1,10)*10</f>
        <v>30</v>
      </c>
      <c r="H81" s="4">
        <f ca="1">RANDBETWEEN(1,10)*100</f>
        <v>400</v>
      </c>
      <c r="K81" s="4">
        <f ca="1">RANDBETWEEN(1,10)*1000</f>
        <v>6000</v>
      </c>
    </row>
  </sheetData>
  <mergeCells count="30">
    <mergeCell ref="B68:G68"/>
    <mergeCell ref="J68:O68"/>
    <mergeCell ref="B69:C69"/>
    <mergeCell ref="D69:G69"/>
    <mergeCell ref="J69:K69"/>
    <mergeCell ref="L69:O69"/>
    <mergeCell ref="B53:C53"/>
    <mergeCell ref="J53:K53"/>
    <mergeCell ref="L53:O53"/>
    <mergeCell ref="D53:G53"/>
    <mergeCell ref="J52:O52"/>
    <mergeCell ref="B52:G52"/>
    <mergeCell ref="B36:C36"/>
    <mergeCell ref="D36:H36"/>
    <mergeCell ref="J36:K36"/>
    <mergeCell ref="L36:P36"/>
    <mergeCell ref="L20:O20"/>
    <mergeCell ref="B35:H35"/>
    <mergeCell ref="J35:P35"/>
    <mergeCell ref="J19:O19"/>
    <mergeCell ref="D20:G20"/>
    <mergeCell ref="B19:G19"/>
    <mergeCell ref="B20:C20"/>
    <mergeCell ref="J20:K20"/>
    <mergeCell ref="B3:C3"/>
    <mergeCell ref="D3:H3"/>
    <mergeCell ref="J3:K3"/>
    <mergeCell ref="L3:P3"/>
    <mergeCell ref="J2:P2"/>
    <mergeCell ref="B2:H2"/>
  </mergeCells>
  <conditionalFormatting sqref="L5:P9 L22:O25">
    <cfRule type="containsText" dxfId="21" priority="9" operator="containsText" text="Helyes megoldás">
      <formula>NOT(ISERROR(SEARCH("Helyes megoldás",L5)))</formula>
    </cfRule>
    <cfRule type="notContainsBlanks" dxfId="20" priority="10">
      <formula>LEN(TRIM(L5))&gt;0</formula>
    </cfRule>
  </conditionalFormatting>
  <conditionalFormatting sqref="L38:P42">
    <cfRule type="containsText" dxfId="19" priority="5" operator="containsText" text="Helyes megoldás">
      <formula>NOT(ISERROR(SEARCH("Helyes megoldás",L38)))</formula>
    </cfRule>
    <cfRule type="notContainsBlanks" dxfId="18" priority="6">
      <formula>LEN(TRIM(L38))&gt;0</formula>
    </cfRule>
  </conditionalFormatting>
  <conditionalFormatting sqref="L55:O58">
    <cfRule type="containsText" dxfId="17" priority="3" operator="containsText" text="Helyes megoldás">
      <formula>NOT(ISERROR(SEARCH("Helyes megoldás",L55)))</formula>
    </cfRule>
    <cfRule type="notContainsBlanks" dxfId="16" priority="4">
      <formula>LEN(TRIM(L55))&gt;0</formula>
    </cfRule>
  </conditionalFormatting>
  <conditionalFormatting sqref="L71:O74">
    <cfRule type="containsText" dxfId="15" priority="1" operator="containsText" text="Helyes megoldás">
      <formula>NOT(ISERROR(SEARCH("Helyes megoldás",L71)))</formula>
    </cfRule>
    <cfRule type="notContainsBlanks" dxfId="14" priority="2">
      <formula>LEN(TRIM(L71))&gt;0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30A-ADC5-460A-B2D4-DA013B062054}">
  <sheetPr codeName="Munka25"/>
  <dimension ref="B2:I32"/>
  <sheetViews>
    <sheetView workbookViewId="0">
      <selection activeCell="E5" sqref="E5"/>
    </sheetView>
  </sheetViews>
  <sheetFormatPr defaultRowHeight="15.6" x14ac:dyDescent="0.3"/>
  <cols>
    <col min="1" max="1" width="8.88671875" style="3"/>
    <col min="2" max="2" width="10.88671875" style="3" bestFit="1" customWidth="1"/>
    <col min="3" max="3" width="11.33203125" style="3" bestFit="1" customWidth="1"/>
    <col min="4" max="4" width="11.33203125" style="3" customWidth="1"/>
    <col min="5" max="5" width="9.77734375" style="3" bestFit="1" customWidth="1"/>
    <col min="6" max="6" width="52.44140625" style="3" customWidth="1"/>
    <col min="7" max="7" width="25" style="3" bestFit="1" customWidth="1"/>
    <col min="8" max="8" width="52.109375" style="3" bestFit="1" customWidth="1"/>
    <col min="9" max="9" width="25" style="3" bestFit="1" customWidth="1"/>
    <col min="10" max="16384" width="8.88671875" style="3"/>
  </cols>
  <sheetData>
    <row r="2" spans="2:9" x14ac:dyDescent="0.3">
      <c r="B2" s="32" t="s">
        <v>0</v>
      </c>
      <c r="C2" s="32" t="s">
        <v>1</v>
      </c>
      <c r="D2" s="21" t="s">
        <v>215</v>
      </c>
      <c r="E2" s="21" t="s">
        <v>216</v>
      </c>
      <c r="F2" s="1" t="s">
        <v>217</v>
      </c>
      <c r="G2" s="2" t="s">
        <v>218</v>
      </c>
      <c r="H2" s="1" t="s">
        <v>219</v>
      </c>
      <c r="I2" s="2" t="s">
        <v>220</v>
      </c>
    </row>
    <row r="3" spans="2:9" x14ac:dyDescent="0.3">
      <c r="B3" s="4">
        <v>10</v>
      </c>
      <c r="C3" s="4">
        <v>15</v>
      </c>
      <c r="D3" s="5">
        <v>5</v>
      </c>
      <c r="E3" s="5">
        <v>30</v>
      </c>
      <c r="F3" s="1" t="str">
        <f>IF(ISBLANK(D3)=FALSE,IF(D3=GCD(B3,C3),"Helyes a megoldás","Nem jó a megoldás, jobb oldalon láthatod a megoldást"),"")</f>
        <v>Helyes a megoldás</v>
      </c>
      <c r="G3" s="6" t="str">
        <f>IF(ISBLANK(D3)=FALSE,IF(D3=GCD(B3,C3),"",GCD(B3,C3)),"")</f>
        <v/>
      </c>
      <c r="H3" s="1" t="str">
        <f>IF(ISBLANK(E3)=FALSE,IF(E3=LCM(B3,C3),"Helyes a megoldás","Nem jó a megoldás, jobb oldalon láthatod a megoldást"),"")</f>
        <v>Helyes a megoldás</v>
      </c>
      <c r="I3" s="6" t="str">
        <f>IF(ISBLANK(E3)=FALSE,IF(E3=LCM(B3,C3),"",LCM(B3,C3)),"")</f>
        <v/>
      </c>
    </row>
    <row r="4" spans="2:9" x14ac:dyDescent="0.3">
      <c r="B4" s="4">
        <v>12</v>
      </c>
      <c r="C4" s="4">
        <v>20</v>
      </c>
      <c r="D4" s="5">
        <v>2</v>
      </c>
      <c r="E4" s="5">
        <v>30</v>
      </c>
      <c r="F4" s="1" t="str">
        <f t="shared" ref="F4:F12" si="0">IF(ISBLANK(D4)=FALSE,IF(D4=GCD(B4,C4),"Helyes a megoldás","Nem jó a megoldás, jobb oldalon láthatod a megoldást"),"")</f>
        <v>Nem jó a megoldás, jobb oldalon láthatod a megoldást</v>
      </c>
      <c r="G4" s="6">
        <f t="shared" ref="G4:G12" si="1">IF(ISBLANK(D4)=FALSE,IF(D4=GCD(B4,C4),"",GCD(B4,C4)),"")</f>
        <v>4</v>
      </c>
      <c r="H4" s="1" t="str">
        <f t="shared" ref="H4:H12" si="2">IF(ISBLANK(E4)=FALSE,IF(E4=LCM(B4,C4),"Helyes a megoldás","Nem jó a megoldás, jobb oldalon láthatod a megoldást"),"")</f>
        <v>Nem jó a megoldás, jobb oldalon láthatod a megoldást</v>
      </c>
      <c r="I4" s="6">
        <f t="shared" ref="I4:I12" si="3">IF(ISBLANK(E4)=FALSE,IF(E4=LCM(B4,C4),"",LCM(B4,C4)),"")</f>
        <v>60</v>
      </c>
    </row>
    <row r="5" spans="2:9" x14ac:dyDescent="0.3">
      <c r="B5" s="4"/>
      <c r="C5" s="4"/>
      <c r="D5" s="5"/>
      <c r="E5" s="5"/>
      <c r="F5" s="1" t="str">
        <f t="shared" si="0"/>
        <v/>
      </c>
      <c r="G5" s="6" t="str">
        <f t="shared" si="1"/>
        <v/>
      </c>
      <c r="H5" s="1" t="str">
        <f t="shared" si="2"/>
        <v/>
      </c>
      <c r="I5" s="6" t="str">
        <f t="shared" si="3"/>
        <v/>
      </c>
    </row>
    <row r="6" spans="2:9" x14ac:dyDescent="0.3">
      <c r="B6" s="4"/>
      <c r="C6" s="4"/>
      <c r="D6" s="5"/>
      <c r="E6" s="5"/>
      <c r="F6" s="1" t="str">
        <f t="shared" si="0"/>
        <v/>
      </c>
      <c r="G6" s="6" t="str">
        <f t="shared" si="1"/>
        <v/>
      </c>
      <c r="H6" s="1" t="str">
        <f t="shared" si="2"/>
        <v/>
      </c>
      <c r="I6" s="6" t="str">
        <f t="shared" si="3"/>
        <v/>
      </c>
    </row>
    <row r="7" spans="2:9" x14ac:dyDescent="0.3">
      <c r="B7" s="4"/>
      <c r="C7" s="4"/>
      <c r="D7" s="5"/>
      <c r="E7" s="5"/>
      <c r="F7" s="1" t="str">
        <f t="shared" si="0"/>
        <v/>
      </c>
      <c r="G7" s="6" t="str">
        <f t="shared" si="1"/>
        <v/>
      </c>
      <c r="H7" s="1" t="str">
        <f t="shared" si="2"/>
        <v/>
      </c>
      <c r="I7" s="6" t="str">
        <f t="shared" si="3"/>
        <v/>
      </c>
    </row>
    <row r="8" spans="2:9" x14ac:dyDescent="0.3">
      <c r="B8" s="4"/>
      <c r="C8" s="4"/>
      <c r="D8" s="5"/>
      <c r="E8" s="5"/>
      <c r="F8" s="1" t="str">
        <f t="shared" si="0"/>
        <v/>
      </c>
      <c r="G8" s="6" t="str">
        <f t="shared" si="1"/>
        <v/>
      </c>
      <c r="H8" s="1" t="str">
        <f t="shared" si="2"/>
        <v/>
      </c>
      <c r="I8" s="6" t="str">
        <f t="shared" si="3"/>
        <v/>
      </c>
    </row>
    <row r="9" spans="2:9" x14ac:dyDescent="0.3">
      <c r="B9" s="4"/>
      <c r="C9" s="4"/>
      <c r="D9" s="5"/>
      <c r="E9" s="5"/>
      <c r="F9" s="1" t="str">
        <f t="shared" si="0"/>
        <v/>
      </c>
      <c r="G9" s="6" t="str">
        <f t="shared" si="1"/>
        <v/>
      </c>
      <c r="H9" s="1" t="str">
        <f t="shared" si="2"/>
        <v/>
      </c>
      <c r="I9" s="6" t="str">
        <f t="shared" si="3"/>
        <v/>
      </c>
    </row>
    <row r="10" spans="2:9" x14ac:dyDescent="0.3">
      <c r="B10" s="4"/>
      <c r="C10" s="4"/>
      <c r="D10" s="5"/>
      <c r="E10" s="5"/>
      <c r="F10" s="1" t="str">
        <f t="shared" si="0"/>
        <v/>
      </c>
      <c r="G10" s="6" t="str">
        <f t="shared" si="1"/>
        <v/>
      </c>
      <c r="H10" s="1" t="str">
        <f t="shared" si="2"/>
        <v/>
      </c>
      <c r="I10" s="6" t="str">
        <f t="shared" si="3"/>
        <v/>
      </c>
    </row>
    <row r="11" spans="2:9" x14ac:dyDescent="0.3">
      <c r="B11" s="4"/>
      <c r="C11" s="4"/>
      <c r="D11" s="5"/>
      <c r="E11" s="5"/>
      <c r="F11" s="1" t="str">
        <f t="shared" si="0"/>
        <v/>
      </c>
      <c r="G11" s="6" t="str">
        <f t="shared" si="1"/>
        <v/>
      </c>
      <c r="H11" s="1" t="str">
        <f t="shared" si="2"/>
        <v/>
      </c>
      <c r="I11" s="6" t="str">
        <f t="shared" si="3"/>
        <v/>
      </c>
    </row>
    <row r="12" spans="2:9" x14ac:dyDescent="0.3">
      <c r="B12" s="4"/>
      <c r="C12" s="4"/>
      <c r="D12" s="5"/>
      <c r="E12" s="5"/>
      <c r="F12" s="1" t="str">
        <f t="shared" si="0"/>
        <v/>
      </c>
      <c r="G12" s="6" t="str">
        <f t="shared" si="1"/>
        <v/>
      </c>
      <c r="H12" s="1" t="str">
        <f t="shared" si="2"/>
        <v/>
      </c>
      <c r="I12" s="6" t="str">
        <f t="shared" si="3"/>
        <v/>
      </c>
    </row>
    <row r="13" spans="2:9" x14ac:dyDescent="0.3">
      <c r="B13" s="1"/>
      <c r="C13" s="1"/>
      <c r="D13" s="1"/>
    </row>
    <row r="14" spans="2:9" x14ac:dyDescent="0.3">
      <c r="B14" s="3" t="s">
        <v>94</v>
      </c>
      <c r="C14" s="1"/>
      <c r="D14" s="1"/>
    </row>
    <row r="15" spans="2:9" x14ac:dyDescent="0.3">
      <c r="B15" s="8"/>
      <c r="C15" s="3" t="s">
        <v>225</v>
      </c>
    </row>
    <row r="16" spans="2:9" x14ac:dyDescent="0.3">
      <c r="B16" s="9"/>
      <c r="C16" s="3" t="s">
        <v>226</v>
      </c>
    </row>
    <row r="18" spans="2:4" x14ac:dyDescent="0.3">
      <c r="B18" s="3" t="s">
        <v>81</v>
      </c>
    </row>
    <row r="19" spans="2:4" x14ac:dyDescent="0.3">
      <c r="B19" s="32" t="s">
        <v>0</v>
      </c>
      <c r="C19" s="32" t="s">
        <v>1</v>
      </c>
      <c r="D19" s="1"/>
    </row>
    <row r="20" spans="2:4" x14ac:dyDescent="0.3">
      <c r="B20" s="4">
        <f ca="1">RANDBETWEEN(1,10)</f>
        <v>4</v>
      </c>
      <c r="C20" s="4">
        <f ca="1">RANDBETWEEN(1,10)</f>
        <v>5</v>
      </c>
      <c r="D20" s="1"/>
    </row>
    <row r="22" spans="2:4" x14ac:dyDescent="0.3">
      <c r="B22" s="3" t="s">
        <v>11</v>
      </c>
    </row>
    <row r="23" spans="2:4" x14ac:dyDescent="0.3">
      <c r="B23" s="32" t="s">
        <v>0</v>
      </c>
      <c r="C23" s="32" t="s">
        <v>1</v>
      </c>
      <c r="D23" s="1"/>
    </row>
    <row r="24" spans="2:4" x14ac:dyDescent="0.3">
      <c r="B24" s="4">
        <f ca="1">RANDBETWEEN(1,100)</f>
        <v>69</v>
      </c>
      <c r="C24" s="4">
        <f ca="1">RANDBETWEEN(1,10)</f>
        <v>5</v>
      </c>
      <c r="D24" s="1"/>
    </row>
    <row r="26" spans="2:4" x14ac:dyDescent="0.3">
      <c r="B26" s="3" t="s">
        <v>86</v>
      </c>
    </row>
    <row r="27" spans="2:4" x14ac:dyDescent="0.3">
      <c r="B27" s="32" t="s">
        <v>0</v>
      </c>
      <c r="C27" s="32" t="s">
        <v>1</v>
      </c>
      <c r="D27" s="1"/>
    </row>
    <row r="28" spans="2:4" x14ac:dyDescent="0.3">
      <c r="B28" s="4">
        <f ca="1">RANDBETWEEN(1,999)</f>
        <v>113</v>
      </c>
      <c r="C28" s="4">
        <f ca="1">RANDBETWEEN(1,10)</f>
        <v>5</v>
      </c>
      <c r="D28" s="1"/>
    </row>
    <row r="30" spans="2:4" x14ac:dyDescent="0.3">
      <c r="B30" s="3" t="s">
        <v>103</v>
      </c>
    </row>
    <row r="31" spans="2:4" x14ac:dyDescent="0.3">
      <c r="B31" s="32" t="s">
        <v>0</v>
      </c>
      <c r="C31" s="32" t="s">
        <v>1</v>
      </c>
      <c r="D31" s="1"/>
    </row>
    <row r="32" spans="2:4" x14ac:dyDescent="0.3">
      <c r="B32" s="4">
        <f ca="1">RANDBETWEEN(1,9999)</f>
        <v>4804</v>
      </c>
      <c r="C32" s="4">
        <f ca="1">RANDBETWEEN(1,9999)</f>
        <v>518</v>
      </c>
      <c r="D32" s="1"/>
    </row>
  </sheetData>
  <conditionalFormatting sqref="F3:F12">
    <cfRule type="containsText" dxfId="13" priority="5" operator="containsText" text="Nem jó a megoldás, jobb oldalon láthatod a megoldást">
      <formula>NOT(ISERROR(SEARCH("Nem jó a megoldás, jobb oldalon láthatod a megoldást",F3)))</formula>
    </cfRule>
    <cfRule type="containsText" dxfId="12" priority="6" operator="containsText" text="Helyes a megoldás">
      <formula>NOT(ISERROR(SEARCH("Helyes a megoldás",F3)))</formula>
    </cfRule>
  </conditionalFormatting>
  <conditionalFormatting sqref="H3:H12">
    <cfRule type="containsText" dxfId="11" priority="1" operator="containsText" text="Nem jó a megoldás, jobb oldalon láthatod a megoldást">
      <formula>NOT(ISERROR(SEARCH("Nem jó a megoldás, jobb oldalon láthatod a megoldást",H3)))</formula>
    </cfRule>
    <cfRule type="containsText" dxfId="10" priority="2" operator="containsText" text="Helyes a megoldás">
      <formula>NOT(ISERROR(SEARCH("Helyes a megoldás",H3)))</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42EA-AECA-4C42-877F-3F1E093F4339}">
  <sheetPr codeName="Munka26"/>
  <dimension ref="B2:I37"/>
  <sheetViews>
    <sheetView workbookViewId="0">
      <selection activeCell="E11" sqref="E11"/>
    </sheetView>
  </sheetViews>
  <sheetFormatPr defaultRowHeight="15.6" x14ac:dyDescent="0.3"/>
  <cols>
    <col min="1" max="1" width="8.88671875" style="3"/>
    <col min="2" max="2" width="10.88671875" style="3" bestFit="1" customWidth="1"/>
    <col min="3" max="3" width="11.33203125" style="3" customWidth="1"/>
    <col min="4" max="4" width="8.554687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227</v>
      </c>
      <c r="F2" s="1" t="s">
        <v>3</v>
      </c>
      <c r="G2" s="2" t="s">
        <v>4</v>
      </c>
      <c r="H2" s="2"/>
    </row>
    <row r="3" spans="2:9" x14ac:dyDescent="0.3">
      <c r="B3" s="4">
        <v>3</v>
      </c>
      <c r="D3" s="3" t="s">
        <v>228</v>
      </c>
      <c r="E3" s="5">
        <v>5</v>
      </c>
      <c r="F3" s="1" t="str">
        <f>IF(ISBLANK(E3)=FALSE,IF(E3=AVERAGE(B3:B12),"Helyes a megoldás","Nem jó a megoldás, jobb oldalon láthatod a megoldást"),"")</f>
        <v>Helyes a megoldás</v>
      </c>
      <c r="G3" s="6" t="str">
        <f>IF(ISBLANK(E3)=FALSE,IF(E3=AVERAGE(B3:B12),"",AVERAGE(B3:B12)),"")</f>
        <v/>
      </c>
    </row>
    <row r="4" spans="2:9" x14ac:dyDescent="0.3">
      <c r="B4" s="4">
        <v>3</v>
      </c>
      <c r="D4" s="3" t="s">
        <v>229</v>
      </c>
      <c r="E4" s="5">
        <v>3</v>
      </c>
      <c r="F4" s="1" t="str">
        <f>IF(ISBLANK(E4)=FALSE,IF(E4=_xlfn.MODE.SNGL(B3:B12),"Helyes a megoldás","Nem jó a megoldás, jobb oldalon láthatod a megoldást"),"")</f>
        <v>Helyes a megoldás</v>
      </c>
      <c r="G4" s="6" t="str">
        <f>IF(ISBLANK(E4)=FALSE,IF(E4=_xlfn.MODE.SNGL(B3:B12),"",_xlfn.MODE.SNGL(B3:B12)),"")</f>
        <v/>
      </c>
      <c r="H4" s="6"/>
    </row>
    <row r="5" spans="2:9" x14ac:dyDescent="0.3">
      <c r="B5" s="4">
        <v>4</v>
      </c>
      <c r="D5" s="3" t="s">
        <v>230</v>
      </c>
      <c r="E5" s="5">
        <v>4</v>
      </c>
      <c r="F5" s="1" t="str">
        <f>IF(ISBLANK(E5)=FALSE,IF(E5=MEDIAN(B3:B12),"Helyes a megoldás","Nem jó a megoldás, jobb oldalon láthatod a megoldást"),"")</f>
        <v>Helyes a megoldás</v>
      </c>
      <c r="G5" s="6" t="str">
        <f>IF(ISBLANK(E5)=FALSE,IF(E5=MEDIAN(B3:B12),"",MEDIAN(B3:B12)),"")</f>
        <v/>
      </c>
      <c r="H5" s="6"/>
    </row>
    <row r="6" spans="2:9" x14ac:dyDescent="0.3">
      <c r="B6" s="4">
        <v>5</v>
      </c>
      <c r="I6" s="6"/>
    </row>
    <row r="7" spans="2:9" x14ac:dyDescent="0.3">
      <c r="B7" s="4">
        <v>10</v>
      </c>
      <c r="H7" s="1"/>
      <c r="I7" s="6"/>
    </row>
    <row r="8" spans="2:9" x14ac:dyDescent="0.3">
      <c r="B8" s="4"/>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3" spans="2:9" x14ac:dyDescent="0.3">
      <c r="B13" s="1"/>
      <c r="C13" s="1"/>
    </row>
    <row r="14" spans="2:9" x14ac:dyDescent="0.3">
      <c r="B14" s="3" t="s">
        <v>94</v>
      </c>
      <c r="C14" s="1"/>
    </row>
    <row r="15" spans="2:9" x14ac:dyDescent="0.3">
      <c r="B15" s="8"/>
      <c r="C15" s="3" t="s">
        <v>234</v>
      </c>
    </row>
    <row r="16" spans="2:9" x14ac:dyDescent="0.3">
      <c r="B16" s="9"/>
      <c r="C16" s="3" t="s">
        <v>235</v>
      </c>
    </row>
    <row r="18" spans="2:3" x14ac:dyDescent="0.3">
      <c r="B18" s="3" t="s">
        <v>231</v>
      </c>
    </row>
    <row r="19" spans="2:3" x14ac:dyDescent="0.3">
      <c r="B19" s="4">
        <f ca="1">RANDBETWEEN(1,10)</f>
        <v>3</v>
      </c>
      <c r="C19" s="1"/>
    </row>
    <row r="20" spans="2:3" x14ac:dyDescent="0.3">
      <c r="B20" s="4">
        <f ca="1">RANDBETWEEN(1,10)</f>
        <v>6</v>
      </c>
    </row>
    <row r="21" spans="2:3" x14ac:dyDescent="0.3">
      <c r="B21" s="4">
        <f ca="1">RANDBETWEEN(1,10)</f>
        <v>10</v>
      </c>
    </row>
    <row r="22" spans="2:3" x14ac:dyDescent="0.3">
      <c r="B22" s="4">
        <f ca="1">RANDBETWEEN(1,10)</f>
        <v>5</v>
      </c>
      <c r="C22" s="1"/>
    </row>
    <row r="23" spans="2:3" x14ac:dyDescent="0.3">
      <c r="B23" s="4">
        <f ca="1">RANDBETWEEN(1,10)</f>
        <v>6</v>
      </c>
    </row>
    <row r="25" spans="2:3" x14ac:dyDescent="0.3">
      <c r="B25" s="3" t="s">
        <v>232</v>
      </c>
      <c r="C25" s="1"/>
    </row>
    <row r="26" spans="2:3" x14ac:dyDescent="0.3">
      <c r="B26" s="4">
        <f ca="1">RANDBETWEEN(1,100)</f>
        <v>36</v>
      </c>
    </row>
    <row r="27" spans="2:3" x14ac:dyDescent="0.3">
      <c r="B27" s="4">
        <f t="shared" ref="B27:B30" ca="1" si="0">RANDBETWEEN(1,100)</f>
        <v>22</v>
      </c>
    </row>
    <row r="28" spans="2:3" x14ac:dyDescent="0.3">
      <c r="B28" s="4">
        <f t="shared" ca="1" si="0"/>
        <v>53</v>
      </c>
    </row>
    <row r="29" spans="2:3" x14ac:dyDescent="0.3">
      <c r="B29" s="4">
        <f t="shared" ca="1" si="0"/>
        <v>70</v>
      </c>
    </row>
    <row r="30" spans="2:3" x14ac:dyDescent="0.3">
      <c r="B30" s="4">
        <f t="shared" ca="1" si="0"/>
        <v>63</v>
      </c>
    </row>
    <row r="32" spans="2:3" x14ac:dyDescent="0.3">
      <c r="B32" s="3" t="s">
        <v>233</v>
      </c>
    </row>
    <row r="33" spans="2:2" x14ac:dyDescent="0.3">
      <c r="B33" s="4">
        <f ca="1">RANDBETWEEN(1,999)</f>
        <v>912</v>
      </c>
    </row>
    <row r="34" spans="2:2" x14ac:dyDescent="0.3">
      <c r="B34" s="4">
        <f t="shared" ref="B34:B37" ca="1" si="1">RANDBETWEEN(1,999)</f>
        <v>92</v>
      </c>
    </row>
    <row r="35" spans="2:2" x14ac:dyDescent="0.3">
      <c r="B35" s="4">
        <f t="shared" ca="1" si="1"/>
        <v>266</v>
      </c>
    </row>
    <row r="36" spans="2:2" x14ac:dyDescent="0.3">
      <c r="B36" s="4">
        <f t="shared" ca="1" si="1"/>
        <v>415</v>
      </c>
    </row>
    <row r="37" spans="2:2" x14ac:dyDescent="0.3">
      <c r="B37" s="4">
        <f t="shared" ca="1" si="1"/>
        <v>516</v>
      </c>
    </row>
  </sheetData>
  <conditionalFormatting sqref="H7:H12 F3:F5">
    <cfRule type="containsText" dxfId="9" priority="3" operator="containsText" text="Nem jó a megoldás, jobb oldalon láthatod a megoldást">
      <formula>NOT(ISERROR(SEARCH("Nem jó a megoldás, jobb oldalon láthatod a megoldást",F3)))</formula>
    </cfRule>
    <cfRule type="containsText" dxfId="8" priority="4" operator="containsText" text="Helyes a megoldás">
      <formula>NOT(ISERROR(SEARCH("Helyes a megoldás",F3)))</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0FC-ED5E-4CD3-BD2D-E1C0B576AB25}">
  <sheetPr codeName="Munka27"/>
  <dimension ref="B2:J84"/>
  <sheetViews>
    <sheetView workbookViewId="0">
      <selection activeCell="G36" sqref="G36"/>
    </sheetView>
  </sheetViews>
  <sheetFormatPr defaultRowHeight="15.6" x14ac:dyDescent="0.3"/>
  <cols>
    <col min="1" max="1" width="8.88671875" style="3"/>
    <col min="2" max="3" width="15.109375" style="3" customWidth="1"/>
    <col min="4" max="4" width="15.77734375" style="3" customWidth="1"/>
    <col min="5" max="5" width="11" style="3" bestFit="1" customWidth="1"/>
    <col min="6" max="6" width="12" style="3" bestFit="1" customWidth="1"/>
    <col min="7" max="7" width="52.44140625" style="3" customWidth="1"/>
    <col min="8" max="8" width="25.5546875" style="3" bestFit="1" customWidth="1"/>
    <col min="9" max="9" width="52.109375" style="3" bestFit="1" customWidth="1"/>
    <col min="10" max="10" width="26.6640625" style="3" bestFit="1" customWidth="1"/>
    <col min="11" max="16384" width="8.88671875" style="3"/>
  </cols>
  <sheetData>
    <row r="2" spans="2:10" x14ac:dyDescent="0.3">
      <c r="B2" s="87" t="s">
        <v>241</v>
      </c>
      <c r="C2" s="87"/>
      <c r="D2" s="87"/>
      <c r="E2" s="87"/>
      <c r="F2" s="87"/>
      <c r="G2" s="87"/>
      <c r="H2" s="87"/>
      <c r="I2" s="87"/>
      <c r="J2" s="87"/>
    </row>
    <row r="3" spans="2:10" x14ac:dyDescent="0.3">
      <c r="B3" s="32" t="s">
        <v>236</v>
      </c>
      <c r="C3" s="32" t="s">
        <v>237</v>
      </c>
      <c r="D3" s="32" t="s">
        <v>238</v>
      </c>
      <c r="E3" s="21" t="s">
        <v>239</v>
      </c>
      <c r="F3" s="21" t="s">
        <v>240</v>
      </c>
      <c r="G3" s="1" t="s">
        <v>244</v>
      </c>
      <c r="H3" s="2" t="s">
        <v>246</v>
      </c>
      <c r="I3" s="1" t="s">
        <v>245</v>
      </c>
      <c r="J3" s="2" t="s">
        <v>247</v>
      </c>
    </row>
    <row r="4" spans="2:10" x14ac:dyDescent="0.3">
      <c r="B4" s="4">
        <v>1</v>
      </c>
      <c r="C4" s="4">
        <v>2</v>
      </c>
      <c r="D4" s="4">
        <v>3</v>
      </c>
      <c r="E4" s="5">
        <v>22</v>
      </c>
      <c r="F4" s="5">
        <v>6</v>
      </c>
      <c r="G4" s="1" t="str">
        <f>IF(ISBLANK(E4)=FALSE,IF(2*(B4*C4+B4*D4+C4*D4)=E4,"Helyes a megoldás","Nem jó a megoldás, jobb oldalon láthatod a megoldást"),"")</f>
        <v>Helyes a megoldás</v>
      </c>
      <c r="H4" s="6" t="str">
        <f>IF(ISBLANK(E4)=FALSE,IF(2*(B4*C4+B4*D4+C4*D4)=E4,"",2*(B4*C4+B4*D4+C4*D4)),"")</f>
        <v/>
      </c>
      <c r="I4" s="1" t="str">
        <f>IF(ISBLANK(F4)=FALSE,IF(B4*C4*D4=F4,"Helyes a megoldás","Nem jó a megoldás, jobb oldalon láthatod a megoldást"),"")</f>
        <v>Helyes a megoldás</v>
      </c>
      <c r="J4" s="6" t="str">
        <f>IF(ISBLANK(F4)=FALSE,IF(B4*C4*D4=F4,"",B4*C4*D4),"")</f>
        <v/>
      </c>
    </row>
    <row r="5" spans="2:10" x14ac:dyDescent="0.3">
      <c r="B5" s="4">
        <v>2</v>
      </c>
      <c r="C5" s="4">
        <v>3</v>
      </c>
      <c r="D5" s="4">
        <v>4</v>
      </c>
      <c r="E5" s="5">
        <v>30</v>
      </c>
      <c r="F5" s="5">
        <v>60</v>
      </c>
      <c r="G5" s="1" t="str">
        <f t="shared" ref="G5:G13" si="0">IF(ISBLANK(E5)=FALSE,IF(2*(B5*C5+B5*D5+C5*D5)=E5,"Helyes a megoldás","Nem jó a megoldás, jobb oldalon láthatod a megoldást"),"")</f>
        <v>Nem jó a megoldás, jobb oldalon láthatod a megoldást</v>
      </c>
      <c r="H5" s="6">
        <f t="shared" ref="H5:H13" si="1">IF(ISBLANK(E5)=FALSE,IF(2*(B5*C5+B5*D5+C5*D5)=E5,"",2*(B5*C5+B5*D5+C5*D5)),"")</f>
        <v>52</v>
      </c>
      <c r="I5" s="1" t="str">
        <f t="shared" ref="I5:I13" si="2">IF(ISBLANK(F5)=FALSE,IF(B5*C5*D5=F5,"Helyes a megoldás","Nem jó a megoldás, jobb oldalon láthatod a megoldást"),"")</f>
        <v>Nem jó a megoldás, jobb oldalon láthatod a megoldást</v>
      </c>
      <c r="J5" s="6">
        <f t="shared" ref="J5:J13" si="3">IF(ISBLANK(F5)=FALSE,IF(B5*C5*D5=F5,"",B5*C5*D5),"")</f>
        <v>24</v>
      </c>
    </row>
    <row r="6" spans="2:10" x14ac:dyDescent="0.3">
      <c r="B6" s="4"/>
      <c r="C6" s="4"/>
      <c r="D6" s="4"/>
      <c r="E6" s="5"/>
      <c r="F6" s="5"/>
      <c r="G6" s="1" t="str">
        <f t="shared" si="0"/>
        <v/>
      </c>
      <c r="H6" s="6" t="str">
        <f t="shared" si="1"/>
        <v/>
      </c>
      <c r="I6" s="1" t="str">
        <f t="shared" si="2"/>
        <v/>
      </c>
      <c r="J6" s="6" t="str">
        <f t="shared" si="3"/>
        <v/>
      </c>
    </row>
    <row r="7" spans="2:10" x14ac:dyDescent="0.3">
      <c r="B7" s="4"/>
      <c r="C7" s="4"/>
      <c r="D7" s="4"/>
      <c r="E7" s="5"/>
      <c r="F7" s="5"/>
      <c r="G7" s="1" t="str">
        <f t="shared" si="0"/>
        <v/>
      </c>
      <c r="H7" s="6" t="str">
        <f t="shared" si="1"/>
        <v/>
      </c>
      <c r="I7" s="1" t="str">
        <f t="shared" si="2"/>
        <v/>
      </c>
      <c r="J7" s="6" t="str">
        <f t="shared" si="3"/>
        <v/>
      </c>
    </row>
    <row r="8" spans="2:10" x14ac:dyDescent="0.3">
      <c r="B8" s="4"/>
      <c r="C8" s="4"/>
      <c r="D8" s="4"/>
      <c r="E8" s="5"/>
      <c r="F8" s="5"/>
      <c r="G8" s="1" t="str">
        <f t="shared" si="0"/>
        <v/>
      </c>
      <c r="H8" s="6" t="str">
        <f t="shared" si="1"/>
        <v/>
      </c>
      <c r="I8" s="1" t="str">
        <f t="shared" si="2"/>
        <v/>
      </c>
      <c r="J8" s="6" t="str">
        <f t="shared" si="3"/>
        <v/>
      </c>
    </row>
    <row r="9" spans="2:10" x14ac:dyDescent="0.3">
      <c r="B9" s="4"/>
      <c r="C9" s="4"/>
      <c r="D9" s="4"/>
      <c r="E9" s="5"/>
      <c r="F9" s="5"/>
      <c r="G9" s="1" t="str">
        <f t="shared" si="0"/>
        <v/>
      </c>
      <c r="H9" s="6" t="str">
        <f t="shared" si="1"/>
        <v/>
      </c>
      <c r="I9" s="1" t="str">
        <f t="shared" si="2"/>
        <v/>
      </c>
      <c r="J9" s="6" t="str">
        <f t="shared" si="3"/>
        <v/>
      </c>
    </row>
    <row r="10" spans="2:10" x14ac:dyDescent="0.3">
      <c r="B10" s="4"/>
      <c r="C10" s="4"/>
      <c r="D10" s="4"/>
      <c r="E10" s="5"/>
      <c r="F10" s="5"/>
      <c r="G10" s="1" t="str">
        <f t="shared" si="0"/>
        <v/>
      </c>
      <c r="H10" s="6" t="str">
        <f t="shared" si="1"/>
        <v/>
      </c>
      <c r="I10" s="1" t="str">
        <f t="shared" si="2"/>
        <v/>
      </c>
      <c r="J10" s="6" t="str">
        <f t="shared" si="3"/>
        <v/>
      </c>
    </row>
    <row r="11" spans="2:10" x14ac:dyDescent="0.3">
      <c r="B11" s="4"/>
      <c r="C11" s="4"/>
      <c r="D11" s="4"/>
      <c r="E11" s="5"/>
      <c r="F11" s="5"/>
      <c r="G11" s="1" t="str">
        <f t="shared" si="0"/>
        <v/>
      </c>
      <c r="H11" s="6" t="str">
        <f t="shared" si="1"/>
        <v/>
      </c>
      <c r="I11" s="1" t="str">
        <f t="shared" si="2"/>
        <v/>
      </c>
      <c r="J11" s="6" t="str">
        <f t="shared" si="3"/>
        <v/>
      </c>
    </row>
    <row r="12" spans="2:10" x14ac:dyDescent="0.3">
      <c r="B12" s="4"/>
      <c r="C12" s="4"/>
      <c r="D12" s="4"/>
      <c r="E12" s="5"/>
      <c r="F12" s="5"/>
      <c r="G12" s="1" t="str">
        <f t="shared" si="0"/>
        <v/>
      </c>
      <c r="H12" s="6" t="str">
        <f t="shared" si="1"/>
        <v/>
      </c>
      <c r="I12" s="1" t="str">
        <f t="shared" si="2"/>
        <v/>
      </c>
      <c r="J12" s="6" t="str">
        <f t="shared" si="3"/>
        <v/>
      </c>
    </row>
    <row r="13" spans="2:10" x14ac:dyDescent="0.3">
      <c r="B13" s="4"/>
      <c r="C13" s="4"/>
      <c r="D13" s="4"/>
      <c r="E13" s="5"/>
      <c r="F13" s="5"/>
      <c r="G13" s="1" t="str">
        <f t="shared" si="0"/>
        <v/>
      </c>
      <c r="H13" s="6" t="str">
        <f t="shared" si="1"/>
        <v/>
      </c>
      <c r="I13" s="1" t="str">
        <f t="shared" si="2"/>
        <v/>
      </c>
      <c r="J13" s="6" t="str">
        <f t="shared" si="3"/>
        <v/>
      </c>
    </row>
    <row r="14" spans="2:10" x14ac:dyDescent="0.3">
      <c r="B14" s="1"/>
      <c r="C14" s="1"/>
      <c r="D14" s="1"/>
      <c r="E14" s="1"/>
    </row>
    <row r="15" spans="2:10" x14ac:dyDescent="0.3">
      <c r="B15" s="1"/>
      <c r="C15" s="1"/>
      <c r="D15" s="1"/>
      <c r="E15" s="1"/>
    </row>
    <row r="16" spans="2:10" x14ac:dyDescent="0.3">
      <c r="B16" s="1"/>
      <c r="C16" s="1"/>
      <c r="D16" s="1"/>
      <c r="E16" s="1"/>
    </row>
    <row r="17" spans="2:5" x14ac:dyDescent="0.3">
      <c r="B17" s="1"/>
      <c r="C17" s="1"/>
      <c r="D17" s="1"/>
      <c r="E17" s="1"/>
    </row>
    <row r="18" spans="2:5" x14ac:dyDescent="0.3">
      <c r="B18" s="1"/>
      <c r="C18" s="1"/>
      <c r="D18" s="1"/>
      <c r="E18" s="1"/>
    </row>
    <row r="19" spans="2:5" x14ac:dyDescent="0.3">
      <c r="B19" s="1"/>
      <c r="C19" s="1"/>
      <c r="D19" s="1"/>
      <c r="E19" s="1"/>
    </row>
    <row r="20" spans="2:5" x14ac:dyDescent="0.3">
      <c r="B20" s="1"/>
      <c r="C20" s="1"/>
      <c r="D20" s="1"/>
      <c r="E20" s="1"/>
    </row>
    <row r="21" spans="2:5" x14ac:dyDescent="0.3">
      <c r="B21" s="1"/>
      <c r="C21" s="1"/>
      <c r="D21" s="1"/>
      <c r="E21" s="1"/>
    </row>
    <row r="22" spans="2:5" x14ac:dyDescent="0.3">
      <c r="B22" s="1"/>
      <c r="C22" s="1"/>
      <c r="D22" s="1"/>
      <c r="E22" s="1"/>
    </row>
    <row r="23" spans="2:5" x14ac:dyDescent="0.3">
      <c r="B23" s="3" t="s">
        <v>94</v>
      </c>
      <c r="D23" s="1"/>
      <c r="E23" s="1"/>
    </row>
    <row r="24" spans="2:5" x14ac:dyDescent="0.3">
      <c r="B24" s="8"/>
      <c r="C24" s="3" t="s">
        <v>248</v>
      </c>
    </row>
    <row r="25" spans="2:5" ht="18.600000000000001" x14ac:dyDescent="0.3">
      <c r="B25" s="9"/>
      <c r="C25" s="3" t="s">
        <v>250</v>
      </c>
    </row>
    <row r="27" spans="2:5" x14ac:dyDescent="0.3">
      <c r="B27" s="3" t="s">
        <v>81</v>
      </c>
    </row>
    <row r="28" spans="2:5" x14ac:dyDescent="0.3">
      <c r="B28" s="32" t="s">
        <v>236</v>
      </c>
      <c r="C28" s="32" t="s">
        <v>237</v>
      </c>
      <c r="D28" s="32" t="s">
        <v>238</v>
      </c>
      <c r="E28" s="1"/>
    </row>
    <row r="29" spans="2:5" x14ac:dyDescent="0.3">
      <c r="B29" s="4">
        <f ca="1">RANDBETWEEN(1,10)</f>
        <v>9</v>
      </c>
      <c r="C29" s="4">
        <f t="shared" ref="C29:D29" ca="1" si="4">RANDBETWEEN(1,10)</f>
        <v>5</v>
      </c>
      <c r="D29" s="4">
        <f t="shared" ca="1" si="4"/>
        <v>5</v>
      </c>
    </row>
    <row r="31" spans="2:5" x14ac:dyDescent="0.3">
      <c r="B31" s="3" t="s">
        <v>11</v>
      </c>
    </row>
    <row r="32" spans="2:5" x14ac:dyDescent="0.3">
      <c r="B32" s="32" t="s">
        <v>236</v>
      </c>
      <c r="C32" s="32" t="s">
        <v>237</v>
      </c>
      <c r="D32" s="32" t="s">
        <v>238</v>
      </c>
    </row>
    <row r="33" spans="2:10" x14ac:dyDescent="0.3">
      <c r="B33" s="4">
        <f ca="1">RANDBETWEEN(1,100)</f>
        <v>4</v>
      </c>
      <c r="C33" s="4">
        <f t="shared" ref="C33:D33" ca="1" si="5">RANDBETWEEN(1,100)</f>
        <v>59</v>
      </c>
      <c r="D33" s="4">
        <f t="shared" ca="1" si="5"/>
        <v>22</v>
      </c>
    </row>
    <row r="35" spans="2:10" x14ac:dyDescent="0.3">
      <c r="B35" s="3" t="s">
        <v>86</v>
      </c>
    </row>
    <row r="36" spans="2:10" x14ac:dyDescent="0.3">
      <c r="B36" s="32" t="s">
        <v>236</v>
      </c>
      <c r="C36" s="32" t="s">
        <v>237</v>
      </c>
      <c r="D36" s="32" t="s">
        <v>238</v>
      </c>
    </row>
    <row r="37" spans="2:10" x14ac:dyDescent="0.3">
      <c r="B37" s="4">
        <f ca="1">RANDBETWEEN(1,999)</f>
        <v>972</v>
      </c>
      <c r="C37" s="4">
        <f t="shared" ref="C37:D37" ca="1" si="6">RANDBETWEEN(1,999)</f>
        <v>786</v>
      </c>
      <c r="D37" s="4">
        <f t="shared" ca="1" si="6"/>
        <v>565</v>
      </c>
    </row>
    <row r="39" spans="2:10" x14ac:dyDescent="0.3">
      <c r="B39" s="3" t="s">
        <v>103</v>
      </c>
    </row>
    <row r="40" spans="2:10" x14ac:dyDescent="0.3">
      <c r="B40" s="32" t="s">
        <v>236</v>
      </c>
      <c r="C40" s="32" t="s">
        <v>237</v>
      </c>
      <c r="D40" s="32" t="s">
        <v>238</v>
      </c>
    </row>
    <row r="41" spans="2:10" x14ac:dyDescent="0.3">
      <c r="B41" s="4">
        <f ca="1">RANDBETWEEN(1,9999)</f>
        <v>1402</v>
      </c>
      <c r="C41" s="4">
        <f t="shared" ref="C41:D41" ca="1" si="7">RANDBETWEEN(1,9999)</f>
        <v>9891</v>
      </c>
      <c r="D41" s="4">
        <f t="shared" ca="1" si="7"/>
        <v>5047</v>
      </c>
    </row>
    <row r="44" spans="2:10" x14ac:dyDescent="0.3">
      <c r="B44" s="87" t="s">
        <v>242</v>
      </c>
      <c r="C44" s="87"/>
      <c r="D44" s="87"/>
      <c r="E44" s="87"/>
      <c r="F44" s="87"/>
      <c r="G44" s="87"/>
      <c r="H44" s="87"/>
      <c r="I44" s="87"/>
      <c r="J44" s="87"/>
    </row>
    <row r="45" spans="2:10" x14ac:dyDescent="0.3">
      <c r="B45" s="97" t="s">
        <v>243</v>
      </c>
      <c r="C45" s="98"/>
      <c r="D45" s="99"/>
      <c r="E45" s="21" t="s">
        <v>239</v>
      </c>
      <c r="F45" s="21" t="s">
        <v>240</v>
      </c>
      <c r="G45" s="1" t="s">
        <v>244</v>
      </c>
      <c r="H45" s="2" t="s">
        <v>246</v>
      </c>
      <c r="I45" s="1" t="s">
        <v>245</v>
      </c>
      <c r="J45" s="2" t="s">
        <v>247</v>
      </c>
    </row>
    <row r="46" spans="2:10" x14ac:dyDescent="0.3">
      <c r="B46" s="106">
        <v>2</v>
      </c>
      <c r="C46" s="107"/>
      <c r="D46" s="108"/>
      <c r="E46" s="5">
        <v>24</v>
      </c>
      <c r="F46" s="5">
        <v>8</v>
      </c>
      <c r="G46" s="1" t="str">
        <f>IF(ISBLANK(E46)=FALSE,IF(6*B46*B46=E46,"Helyes a megoldás","Nem jó a megoldás, jobb oldalon láthatod a megoldást"),"")</f>
        <v>Helyes a megoldás</v>
      </c>
      <c r="H46" s="6" t="str">
        <f>IF(ISBLANK(E46)=FALSE,IF(6*B46*B46=E46,"",6*B46*B46),"")</f>
        <v/>
      </c>
      <c r="I46" s="1" t="str">
        <f>IF(ISBLANK(F46)=FALSE,IF(B46*B46*B46=F46,"Helyes a megoldás","Nem jó a megoldás, jobb oldalon láthatod a megoldást"),"")</f>
        <v>Helyes a megoldás</v>
      </c>
      <c r="J46" s="6" t="str">
        <f>IF(ISBLANK(F46)=FALSE,IF(B46*B46*B46=F46,"",B46*B46*B46),"")</f>
        <v/>
      </c>
    </row>
    <row r="47" spans="2:10" x14ac:dyDescent="0.3">
      <c r="B47" s="106">
        <v>3</v>
      </c>
      <c r="C47" s="107"/>
      <c r="D47" s="108"/>
      <c r="E47" s="5">
        <v>40</v>
      </c>
      <c r="F47" s="5">
        <v>30</v>
      </c>
      <c r="G47" s="1" t="str">
        <f t="shared" ref="G47:G55" si="8">IF(ISBLANK(E47)=FALSE,IF(6*B47*B47=E47,"Helyes a megoldás","Nem jó a megoldás, jobb oldalon láthatod a megoldást"),"")</f>
        <v>Nem jó a megoldás, jobb oldalon láthatod a megoldást</v>
      </c>
      <c r="H47" s="6">
        <f t="shared" ref="H47:H55" si="9">IF(ISBLANK(E47)=FALSE,IF(6*B47*B47=E47,"",6*B47*B47),"")</f>
        <v>54</v>
      </c>
      <c r="I47" s="1" t="str">
        <f t="shared" ref="I47:I55" si="10">IF(ISBLANK(F47)=FALSE,IF(B47*B47*B47=F47,"Helyes a megoldás","Nem jó a megoldás, jobb oldalon láthatod a megoldást"),"")</f>
        <v>Nem jó a megoldás, jobb oldalon láthatod a megoldást</v>
      </c>
      <c r="J47" s="6">
        <f t="shared" ref="J47:J55" si="11">IF(ISBLANK(F47)=FALSE,IF(B47*B47*B47=F47,"",B47*B47*B47),"")</f>
        <v>27</v>
      </c>
    </row>
    <row r="48" spans="2:10" x14ac:dyDescent="0.3">
      <c r="B48" s="106"/>
      <c r="C48" s="107"/>
      <c r="D48" s="108"/>
      <c r="E48" s="5"/>
      <c r="F48" s="5"/>
      <c r="G48" s="1" t="str">
        <f t="shared" si="8"/>
        <v/>
      </c>
      <c r="H48" s="6" t="str">
        <f t="shared" si="9"/>
        <v/>
      </c>
      <c r="I48" s="1" t="str">
        <f t="shared" si="10"/>
        <v/>
      </c>
      <c r="J48" s="6" t="str">
        <f t="shared" si="11"/>
        <v/>
      </c>
    </row>
    <row r="49" spans="2:10" x14ac:dyDescent="0.3">
      <c r="B49" s="106"/>
      <c r="C49" s="107"/>
      <c r="D49" s="108"/>
      <c r="E49" s="5"/>
      <c r="F49" s="5"/>
      <c r="G49" s="1" t="str">
        <f t="shared" si="8"/>
        <v/>
      </c>
      <c r="H49" s="6" t="str">
        <f t="shared" si="9"/>
        <v/>
      </c>
      <c r="I49" s="1" t="str">
        <f t="shared" si="10"/>
        <v/>
      </c>
      <c r="J49" s="6" t="str">
        <f t="shared" si="11"/>
        <v/>
      </c>
    </row>
    <row r="50" spans="2:10" x14ac:dyDescent="0.3">
      <c r="B50" s="106"/>
      <c r="C50" s="107"/>
      <c r="D50" s="108"/>
      <c r="E50" s="5"/>
      <c r="F50" s="5"/>
      <c r="G50" s="1" t="str">
        <f t="shared" si="8"/>
        <v/>
      </c>
      <c r="H50" s="6" t="str">
        <f t="shared" si="9"/>
        <v/>
      </c>
      <c r="I50" s="1" t="str">
        <f t="shared" si="10"/>
        <v/>
      </c>
      <c r="J50" s="6" t="str">
        <f t="shared" si="11"/>
        <v/>
      </c>
    </row>
    <row r="51" spans="2:10" x14ac:dyDescent="0.3">
      <c r="B51" s="106"/>
      <c r="C51" s="107"/>
      <c r="D51" s="108"/>
      <c r="E51" s="5"/>
      <c r="F51" s="5"/>
      <c r="G51" s="1" t="str">
        <f t="shared" si="8"/>
        <v/>
      </c>
      <c r="H51" s="6" t="str">
        <f t="shared" si="9"/>
        <v/>
      </c>
      <c r="I51" s="1" t="str">
        <f t="shared" si="10"/>
        <v/>
      </c>
      <c r="J51" s="6" t="str">
        <f t="shared" si="11"/>
        <v/>
      </c>
    </row>
    <row r="52" spans="2:10" x14ac:dyDescent="0.3">
      <c r="B52" s="106"/>
      <c r="C52" s="107"/>
      <c r="D52" s="108"/>
      <c r="E52" s="5"/>
      <c r="F52" s="5"/>
      <c r="G52" s="1" t="str">
        <f t="shared" si="8"/>
        <v/>
      </c>
      <c r="H52" s="6" t="str">
        <f t="shared" si="9"/>
        <v/>
      </c>
      <c r="I52" s="1" t="str">
        <f t="shared" si="10"/>
        <v/>
      </c>
      <c r="J52" s="6" t="str">
        <f t="shared" si="11"/>
        <v/>
      </c>
    </row>
    <row r="53" spans="2:10" x14ac:dyDescent="0.3">
      <c r="B53" s="106"/>
      <c r="C53" s="107"/>
      <c r="D53" s="108"/>
      <c r="E53" s="5"/>
      <c r="F53" s="5"/>
      <c r="G53" s="1" t="str">
        <f t="shared" si="8"/>
        <v/>
      </c>
      <c r="H53" s="6" t="str">
        <f t="shared" si="9"/>
        <v/>
      </c>
      <c r="I53" s="1" t="str">
        <f t="shared" si="10"/>
        <v/>
      </c>
      <c r="J53" s="6" t="str">
        <f t="shared" si="11"/>
        <v/>
      </c>
    </row>
    <row r="54" spans="2:10" x14ac:dyDescent="0.3">
      <c r="B54" s="106"/>
      <c r="C54" s="107"/>
      <c r="D54" s="108"/>
      <c r="E54" s="5"/>
      <c r="F54" s="5"/>
      <c r="G54" s="1" t="str">
        <f t="shared" si="8"/>
        <v/>
      </c>
      <c r="H54" s="6" t="str">
        <f t="shared" si="9"/>
        <v/>
      </c>
      <c r="I54" s="1" t="str">
        <f t="shared" si="10"/>
        <v/>
      </c>
      <c r="J54" s="6" t="str">
        <f t="shared" si="11"/>
        <v/>
      </c>
    </row>
    <row r="55" spans="2:10" x14ac:dyDescent="0.3">
      <c r="B55" s="106"/>
      <c r="C55" s="107"/>
      <c r="D55" s="108"/>
      <c r="E55" s="5"/>
      <c r="F55" s="5"/>
      <c r="G55" s="1" t="str">
        <f t="shared" si="8"/>
        <v/>
      </c>
      <c r="H55" s="6" t="str">
        <f t="shared" si="9"/>
        <v/>
      </c>
      <c r="I55" s="1" t="str">
        <f t="shared" si="10"/>
        <v/>
      </c>
      <c r="J55" s="6" t="str">
        <f t="shared" si="11"/>
        <v/>
      </c>
    </row>
    <row r="56" spans="2:10" x14ac:dyDescent="0.3">
      <c r="B56" s="1"/>
      <c r="C56" s="1"/>
      <c r="D56" s="1"/>
      <c r="E56" s="1"/>
    </row>
    <row r="57" spans="2:10" x14ac:dyDescent="0.3">
      <c r="B57" s="1"/>
      <c r="C57" s="1"/>
      <c r="D57" s="1"/>
      <c r="E57" s="1"/>
    </row>
    <row r="58" spans="2:10" x14ac:dyDescent="0.3">
      <c r="B58" s="1"/>
      <c r="C58" s="1"/>
      <c r="D58" s="1"/>
      <c r="E58" s="1"/>
    </row>
    <row r="59" spans="2:10" x14ac:dyDescent="0.3">
      <c r="B59" s="1"/>
      <c r="C59" s="1"/>
      <c r="D59" s="1"/>
      <c r="E59" s="1"/>
    </row>
    <row r="60" spans="2:10" x14ac:dyDescent="0.3">
      <c r="B60" s="1"/>
      <c r="C60" s="1"/>
      <c r="D60" s="1"/>
      <c r="E60" s="1"/>
    </row>
    <row r="61" spans="2:10" x14ac:dyDescent="0.3">
      <c r="B61" s="1"/>
      <c r="C61" s="1"/>
      <c r="D61" s="1"/>
      <c r="E61" s="1"/>
    </row>
    <row r="62" spans="2:10" x14ac:dyDescent="0.3">
      <c r="B62" s="1"/>
      <c r="C62" s="1"/>
      <c r="D62" s="1"/>
      <c r="E62" s="1"/>
    </row>
    <row r="63" spans="2:10" x14ac:dyDescent="0.3">
      <c r="B63" s="1"/>
      <c r="C63" s="1"/>
      <c r="D63" s="1"/>
      <c r="E63" s="1"/>
    </row>
    <row r="64" spans="2:10" x14ac:dyDescent="0.3">
      <c r="B64" s="1"/>
      <c r="C64" s="1"/>
      <c r="D64" s="1"/>
      <c r="E64" s="1"/>
    </row>
    <row r="65" spans="2:5" x14ac:dyDescent="0.3">
      <c r="B65" s="1"/>
      <c r="C65" s="1"/>
      <c r="D65" s="1"/>
      <c r="E65" s="1"/>
    </row>
    <row r="66" spans="2:5" x14ac:dyDescent="0.3">
      <c r="B66" s="3" t="s">
        <v>94</v>
      </c>
      <c r="D66" s="1"/>
      <c r="E66" s="1"/>
    </row>
    <row r="67" spans="2:5" x14ac:dyDescent="0.3">
      <c r="B67" s="8"/>
      <c r="C67" s="3" t="s">
        <v>249</v>
      </c>
    </row>
    <row r="68" spans="2:5" ht="18.600000000000001" x14ac:dyDescent="0.3">
      <c r="B68" s="9"/>
      <c r="C68" s="3" t="s">
        <v>251</v>
      </c>
    </row>
    <row r="70" spans="2:5" x14ac:dyDescent="0.3">
      <c r="B70" s="3" t="s">
        <v>81</v>
      </c>
    </row>
    <row r="71" spans="2:5" x14ac:dyDescent="0.3">
      <c r="B71" s="32" t="s">
        <v>243</v>
      </c>
      <c r="C71" s="1"/>
    </row>
    <row r="72" spans="2:5" x14ac:dyDescent="0.3">
      <c r="B72" s="4">
        <f ca="1">RANDBETWEEN(1,10)</f>
        <v>6</v>
      </c>
    </row>
    <row r="74" spans="2:5" x14ac:dyDescent="0.3">
      <c r="B74" s="3" t="s">
        <v>11</v>
      </c>
    </row>
    <row r="75" spans="2:5" x14ac:dyDescent="0.3">
      <c r="B75" s="32" t="s">
        <v>243</v>
      </c>
    </row>
    <row r="76" spans="2:5" x14ac:dyDescent="0.3">
      <c r="B76" s="4">
        <f ca="1">RANDBETWEEN(1,100)</f>
        <v>53</v>
      </c>
    </row>
    <row r="78" spans="2:5" x14ac:dyDescent="0.3">
      <c r="B78" s="3" t="s">
        <v>86</v>
      </c>
    </row>
    <row r="79" spans="2:5" x14ac:dyDescent="0.3">
      <c r="B79" s="32" t="s">
        <v>243</v>
      </c>
    </row>
    <row r="80" spans="2:5" x14ac:dyDescent="0.3">
      <c r="B80" s="4">
        <f ca="1">RANDBETWEEN(1,999)</f>
        <v>505</v>
      </c>
    </row>
    <row r="82" spans="2:2" x14ac:dyDescent="0.3">
      <c r="B82" s="3" t="s">
        <v>103</v>
      </c>
    </row>
    <row r="83" spans="2:2" x14ac:dyDescent="0.3">
      <c r="B83" s="32" t="s">
        <v>243</v>
      </c>
    </row>
    <row r="84" spans="2:2" x14ac:dyDescent="0.3">
      <c r="B84" s="4">
        <f ca="1">RANDBETWEEN(1,9999)</f>
        <v>5118</v>
      </c>
    </row>
  </sheetData>
  <mergeCells count="13">
    <mergeCell ref="B55:D55"/>
    <mergeCell ref="B44:J44"/>
    <mergeCell ref="B2:J2"/>
    <mergeCell ref="B49:D49"/>
    <mergeCell ref="B50:D50"/>
    <mergeCell ref="B51:D51"/>
    <mergeCell ref="B52:D52"/>
    <mergeCell ref="B53:D53"/>
    <mergeCell ref="B54:D54"/>
    <mergeCell ref="B45:D45"/>
    <mergeCell ref="B46:D46"/>
    <mergeCell ref="B47:D47"/>
    <mergeCell ref="B48:D48"/>
  </mergeCells>
  <conditionalFormatting sqref="G4:G13">
    <cfRule type="containsText" dxfId="7" priority="9" operator="containsText" text="Nem jó a megoldás, jobb oldalon láthatod a megoldást">
      <formula>NOT(ISERROR(SEARCH("Nem jó a megoldás, jobb oldalon láthatod a megoldást",G4)))</formula>
    </cfRule>
    <cfRule type="containsText" dxfId="6" priority="10" operator="containsText" text="Helyes a megoldás">
      <formula>NOT(ISERROR(SEARCH("Helyes a megoldás",G4)))</formula>
    </cfRule>
  </conditionalFormatting>
  <conditionalFormatting sqref="I4:I13">
    <cfRule type="containsText" dxfId="5" priority="5" operator="containsText" text="Nem jó a megoldás, jobb oldalon láthatod a megoldást">
      <formula>NOT(ISERROR(SEARCH("Nem jó a megoldás, jobb oldalon láthatod a megoldást",I4)))</formula>
    </cfRule>
    <cfRule type="containsText" dxfId="4" priority="6" operator="containsText" text="Helyes a megoldás">
      <formula>NOT(ISERROR(SEARCH("Helyes a megoldás",I4)))</formula>
    </cfRule>
  </conditionalFormatting>
  <conditionalFormatting sqref="G46:G55">
    <cfRule type="containsText" dxfId="3" priority="3" operator="containsText" text="Nem jó a megoldás, jobb oldalon láthatod a megoldást">
      <formula>NOT(ISERROR(SEARCH("Nem jó a megoldás, jobb oldalon láthatod a megoldást",G46)))</formula>
    </cfRule>
    <cfRule type="containsText" dxfId="2" priority="4" operator="containsText" text="Helyes a megoldás">
      <formula>NOT(ISERROR(SEARCH("Helyes a megoldás",G46)))</formula>
    </cfRule>
  </conditionalFormatting>
  <conditionalFormatting sqref="I46:I55">
    <cfRule type="containsText" dxfId="1" priority="1" operator="containsText" text="Nem jó a megoldás, jobb oldalon láthatod a megoldást">
      <formula>NOT(ISERROR(SEARCH("Nem jó a megoldás, jobb oldalon láthatod a megoldást",I46)))</formula>
    </cfRule>
    <cfRule type="containsText" dxfId="0" priority="2" operator="containsText" text="Helyes a megoldás">
      <formula>NOT(ISERROR(SEARCH("Helyes a megoldás",I46)))</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U53"/>
  <sheetViews>
    <sheetView workbookViewId="0">
      <selection activeCell="C38" sqref="C3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138</v>
      </c>
      <c r="C2" s="92"/>
      <c r="D2" s="92"/>
      <c r="E2" s="92"/>
      <c r="F2" s="93"/>
      <c r="H2" s="91" t="s">
        <v>139</v>
      </c>
      <c r="I2" s="92"/>
      <c r="J2" s="92"/>
      <c r="K2" s="92"/>
      <c r="L2" s="92"/>
      <c r="M2" s="93"/>
      <c r="O2" s="91" t="s">
        <v>140</v>
      </c>
      <c r="P2" s="92"/>
      <c r="Q2" s="92"/>
      <c r="R2" s="92"/>
      <c r="S2" s="92"/>
      <c r="T2" s="92"/>
      <c r="U2" s="93"/>
    </row>
    <row r="3" spans="2:21" x14ac:dyDescent="0.3">
      <c r="B3" s="42"/>
      <c r="F3" s="43"/>
      <c r="H3" s="42"/>
      <c r="M3" s="43"/>
      <c r="O3" s="42"/>
      <c r="U3" s="43"/>
    </row>
    <row r="4" spans="2:21" x14ac:dyDescent="0.3">
      <c r="B4" s="42"/>
      <c r="C4" s="44"/>
      <c r="D4" s="44">
        <f>IF(E5+E6&lt;10,0,1)</f>
        <v>0</v>
      </c>
      <c r="F4" s="43"/>
      <c r="H4" s="42"/>
      <c r="I4" s="44"/>
      <c r="J4" s="44">
        <f>IF(K4+K5+K6&lt;10,0,1)</f>
        <v>1</v>
      </c>
      <c r="K4" s="44">
        <f>IF(L4+L5+L6&lt;10,0,1)</f>
        <v>1</v>
      </c>
      <c r="M4" s="43"/>
      <c r="O4" s="45"/>
      <c r="P4" s="44"/>
      <c r="Q4" s="44">
        <f>IF(R4+R5+R6&lt;10,0,1)</f>
        <v>1</v>
      </c>
      <c r="R4" s="44">
        <f>IF(S4+S5+S6&lt;10,0,1)</f>
        <v>1</v>
      </c>
      <c r="S4" s="44">
        <f>IF(T5+T6&lt;10,0,1)</f>
        <v>1</v>
      </c>
      <c r="U4" s="43"/>
    </row>
    <row r="5" spans="2:21" x14ac:dyDescent="0.3">
      <c r="B5" s="42"/>
      <c r="C5" s="1"/>
      <c r="D5" s="4">
        <v>1</v>
      </c>
      <c r="E5" s="4">
        <v>1</v>
      </c>
      <c r="F5" s="43"/>
      <c r="H5" s="42"/>
      <c r="I5" s="1"/>
      <c r="J5" s="4">
        <v>7</v>
      </c>
      <c r="K5" s="4">
        <v>8</v>
      </c>
      <c r="L5" s="4">
        <v>3</v>
      </c>
      <c r="M5" s="46"/>
      <c r="O5" s="47"/>
      <c r="P5" s="1"/>
      <c r="Q5" s="4">
        <v>5</v>
      </c>
      <c r="R5" s="4">
        <v>1</v>
      </c>
      <c r="S5" s="4">
        <v>1</v>
      </c>
      <c r="T5" s="4">
        <v>9</v>
      </c>
      <c r="U5" s="46"/>
    </row>
    <row r="6" spans="2:21" ht="16.2" thickBot="1" x14ac:dyDescent="0.35">
      <c r="B6" s="42"/>
      <c r="C6" s="48" t="s">
        <v>5</v>
      </c>
      <c r="D6" s="55">
        <v>3</v>
      </c>
      <c r="E6" s="55">
        <v>7</v>
      </c>
      <c r="F6" s="43"/>
      <c r="H6" s="42"/>
      <c r="I6" s="48" t="s">
        <v>5</v>
      </c>
      <c r="J6" s="55">
        <v>1</v>
      </c>
      <c r="K6" s="55">
        <v>8</v>
      </c>
      <c r="L6" s="55">
        <v>9</v>
      </c>
      <c r="M6" s="46"/>
      <c r="O6" s="47"/>
      <c r="P6" s="48" t="s">
        <v>5</v>
      </c>
      <c r="Q6" s="55">
        <v>1</v>
      </c>
      <c r="R6" s="55">
        <v>8</v>
      </c>
      <c r="S6" s="55">
        <v>8</v>
      </c>
      <c r="T6" s="55">
        <v>9</v>
      </c>
      <c r="U6" s="46"/>
    </row>
    <row r="7" spans="2:21" ht="16.2" thickTop="1" x14ac:dyDescent="0.3">
      <c r="B7" s="42"/>
      <c r="C7" s="15">
        <f>IF(D4+D5+D6&lt;10,0,1)</f>
        <v>0</v>
      </c>
      <c r="D7" s="49">
        <f>IF(D4+D5+D6&lt;10,D4+D5+D6,D4+D5+D6-10)</f>
        <v>4</v>
      </c>
      <c r="E7" s="49">
        <f>IF(E5+E6&lt;10,E5+E6,E5+E6-10)</f>
        <v>8</v>
      </c>
      <c r="F7" s="43"/>
      <c r="H7" s="42"/>
      <c r="I7" s="15">
        <f>IF(J4+J5+J6&lt;10,0,1)</f>
        <v>0</v>
      </c>
      <c r="J7" s="49">
        <f>IF(J4+J5+J6&lt;10,J4+J5+J6,J4+J5+J6-10)</f>
        <v>9</v>
      </c>
      <c r="K7" s="49">
        <f>IF(K4+K5+K6&lt;10,K4+K5+K6,K4+K5+K6-10)</f>
        <v>7</v>
      </c>
      <c r="L7" s="49">
        <f>IF(L5+L6&lt;10,L5+L6,L5+L6-10)</f>
        <v>2</v>
      </c>
      <c r="M7" s="50"/>
      <c r="O7" s="51"/>
      <c r="P7" s="15">
        <f>IF(Q4+Q5+Q6&lt;10,0,1)</f>
        <v>0</v>
      </c>
      <c r="Q7" s="49">
        <f>IF(Q4+Q5+Q6&lt;10,Q4+Q5+Q6,Q4+Q5+Q6-10)</f>
        <v>7</v>
      </c>
      <c r="R7" s="49">
        <f>IF(R4+R5+R6&lt;10,R4+R5+R6,R4+R5+R6-10)</f>
        <v>0</v>
      </c>
      <c r="S7" s="49">
        <f>IF(S4+S5+S6&lt;10,S4+S5+S6,S4+S5+S6-10)</f>
        <v>0</v>
      </c>
      <c r="T7" s="49">
        <f>IF(T5+T6&lt;10,T5+T6,T5+T6-10)</f>
        <v>8</v>
      </c>
      <c r="U7" s="50"/>
    </row>
    <row r="8" spans="2:21" x14ac:dyDescent="0.3">
      <c r="B8" s="42"/>
      <c r="F8" s="43"/>
      <c r="H8" s="42"/>
      <c r="M8" s="43"/>
      <c r="O8" s="42"/>
      <c r="U8" s="43"/>
    </row>
    <row r="9" spans="2:21" x14ac:dyDescent="0.3">
      <c r="B9" s="42" t="s">
        <v>141</v>
      </c>
      <c r="F9" s="43"/>
      <c r="H9" s="42" t="s">
        <v>141</v>
      </c>
      <c r="M9" s="43"/>
      <c r="O9" s="42" t="s">
        <v>141</v>
      </c>
      <c r="U9" s="43"/>
    </row>
    <row r="10" spans="2:21" x14ac:dyDescent="0.3">
      <c r="B10" s="42" t="s">
        <v>142</v>
      </c>
      <c r="C10" s="2">
        <f>D5*10+E5</f>
        <v>11</v>
      </c>
      <c r="F10" s="43"/>
      <c r="H10" s="42" t="s">
        <v>142</v>
      </c>
      <c r="I10" s="2">
        <f>J5*100+K5*10+L5</f>
        <v>783</v>
      </c>
      <c r="M10" s="43"/>
      <c r="O10" s="42" t="s">
        <v>142</v>
      </c>
      <c r="P10" s="2">
        <f>Q5*1000+R5*100+S5*10+T5</f>
        <v>5119</v>
      </c>
      <c r="U10" s="43"/>
    </row>
    <row r="11" spans="2:21" x14ac:dyDescent="0.3">
      <c r="B11" s="42" t="s">
        <v>143</v>
      </c>
      <c r="C11" s="2">
        <f>D6*10+E6</f>
        <v>37</v>
      </c>
      <c r="F11" s="43"/>
      <c r="H11" s="42" t="s">
        <v>143</v>
      </c>
      <c r="I11" s="2">
        <f>J6*100+K6*10+L6</f>
        <v>189</v>
      </c>
      <c r="M11" s="43"/>
      <c r="O11" s="42" t="s">
        <v>143</v>
      </c>
      <c r="P11" s="2">
        <f>Q6*1000+R6*100+S6*10+T6</f>
        <v>1889</v>
      </c>
      <c r="U11" s="43"/>
    </row>
    <row r="12" spans="2:21" x14ac:dyDescent="0.3">
      <c r="B12" s="52" t="s">
        <v>144</v>
      </c>
      <c r="C12" s="15">
        <f>C10+C11</f>
        <v>48</v>
      </c>
      <c r="F12" s="43"/>
      <c r="H12" s="52" t="s">
        <v>144</v>
      </c>
      <c r="I12" s="15">
        <f>I10+I11</f>
        <v>972</v>
      </c>
      <c r="M12" s="43"/>
      <c r="O12" s="52" t="s">
        <v>144</v>
      </c>
      <c r="P12" s="15">
        <f>P10+P11</f>
        <v>7008</v>
      </c>
      <c r="U12" s="43"/>
    </row>
    <row r="13" spans="2:21" x14ac:dyDescent="0.3">
      <c r="B13" s="42"/>
      <c r="F13" s="43"/>
      <c r="H13" s="42"/>
      <c r="M13" s="43"/>
      <c r="O13" s="42"/>
      <c r="U13" s="43"/>
    </row>
    <row r="14" spans="2:21" x14ac:dyDescent="0.3">
      <c r="B14" s="42"/>
      <c r="C14" s="87" t="str">
        <f>IF(D5&gt;9,"Nem egyjegyű számot írtál be egy cellába",IF(E5&gt;9,"Nem egyjegyű számot írtál be egy cellába",IF(D6&gt;9,"Nem egyjegyű számot írtál be egy cellába",IF(E6&gt;9,"Nem egyjegyű számot írtál be egy cellába",""))))</f>
        <v/>
      </c>
      <c r="D14" s="87"/>
      <c r="E14" s="87"/>
      <c r="F14" s="88"/>
      <c r="H14" s="42"/>
      <c r="I14" s="87"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87"/>
      <c r="K14" s="87"/>
      <c r="L14" s="87"/>
      <c r="M14" s="88"/>
      <c r="O14" s="42"/>
      <c r="P14" s="87" t="str">
        <f>IF(Q5&gt;9,"Nem egyjegyű számot írtál be egy cellába",IF(R5&gt;9,"Nem egyjegyű számot írtál be egy cellába",IF(Q6&gt;9,"Nem egyjegyű számot írtál be egy cellába",IF(R6&gt;9,"Nem egyjegyű számot írtál be egy cellába",IF(S5&gt;9,"Nem egyjegyű számot írtál be egy cellába",IF(T5&gt;9,"Nem egyjegyű számot írtál be egy cellába",IF(S6&gt;9,"Nem egyjegyű számot írtál be egy cellába",IF(T6&gt;9,"Nem egyjegyű számot írtál be egy cellába",""))))))))</f>
        <v/>
      </c>
      <c r="Q14" s="87"/>
      <c r="R14" s="87"/>
      <c r="S14" s="87"/>
      <c r="T14" s="87"/>
      <c r="U14" s="88"/>
    </row>
    <row r="15" spans="2:21" ht="16.2" thickBot="1" x14ac:dyDescent="0.35">
      <c r="B15" s="53"/>
      <c r="C15" s="89" t="str">
        <f>IF(C7*100+D7*10+E7=C12,"Jó a számolás","Valami hiba van")</f>
        <v>Jó a számolás</v>
      </c>
      <c r="D15" s="89"/>
      <c r="E15" s="89"/>
      <c r="F15" s="90"/>
      <c r="H15" s="53"/>
      <c r="I15" s="89" t="str">
        <f>IF(I7*1000+J7*100+K7*10+L7=I12,"Jó a számolás","Valami hiba van")</f>
        <v>Jó a számolás</v>
      </c>
      <c r="J15" s="89"/>
      <c r="K15" s="89"/>
      <c r="L15" s="89"/>
      <c r="M15" s="90"/>
      <c r="O15" s="53"/>
      <c r="P15" s="89" t="str">
        <f>IF(P7*10000+Q7*1000+R7*100+S7*10+T7=P12,"Jó a számolás","Valami hiba van")</f>
        <v>Jó a számolás</v>
      </c>
      <c r="Q15" s="89"/>
      <c r="R15" s="89"/>
      <c r="S15" s="89"/>
      <c r="T15" s="89"/>
      <c r="U15" s="90"/>
    </row>
    <row r="16" spans="2:21" ht="16.8" thickTop="1" thickBot="1" x14ac:dyDescent="0.35"/>
    <row r="17" spans="2:21" ht="16.2" thickTop="1" x14ac:dyDescent="0.3">
      <c r="B17" s="91" t="s">
        <v>145</v>
      </c>
      <c r="C17" s="92"/>
      <c r="D17" s="92"/>
      <c r="E17" s="92"/>
      <c r="F17" s="93"/>
      <c r="H17" s="91" t="s">
        <v>146</v>
      </c>
      <c r="I17" s="92"/>
      <c r="J17" s="92"/>
      <c r="K17" s="92"/>
      <c r="L17" s="92"/>
      <c r="M17" s="93"/>
      <c r="O17" s="91" t="s">
        <v>147</v>
      </c>
      <c r="P17" s="92"/>
      <c r="Q17" s="92"/>
      <c r="R17" s="92"/>
      <c r="S17" s="92"/>
      <c r="T17" s="92"/>
      <c r="U17" s="93"/>
    </row>
    <row r="18" spans="2:21" x14ac:dyDescent="0.3">
      <c r="B18" s="42"/>
      <c r="F18" s="43"/>
      <c r="H18" s="42"/>
      <c r="M18" s="43"/>
      <c r="O18" s="42"/>
      <c r="U18" s="43"/>
    </row>
    <row r="19" spans="2:21" x14ac:dyDescent="0.3">
      <c r="B19" s="42"/>
      <c r="C19" s="44"/>
      <c r="D19" s="44">
        <f>IF(E20+E21+E22&lt;10,0,IF(E20+E21+E22&lt;20,1,2))</f>
        <v>1</v>
      </c>
      <c r="F19" s="43"/>
      <c r="H19" s="42"/>
      <c r="I19" s="44"/>
      <c r="J19" s="44">
        <f>IF(K20+K21+K22&lt;10,0,IF(K20+K21+K22&lt;20,1,2))</f>
        <v>0</v>
      </c>
      <c r="K19" s="44">
        <f>IF(L20+L21+L22&lt;10,0,IF(L20+L21+L22&lt;20,1,2))</f>
        <v>0</v>
      </c>
      <c r="M19" s="43"/>
      <c r="O19" s="45"/>
      <c r="P19" s="44"/>
      <c r="Q19" s="44">
        <f>IF(R19+R20+R21+R22&lt;10,0,IF(R19+R20+R21+R22&lt;20,1,2))</f>
        <v>1</v>
      </c>
      <c r="R19" s="44">
        <f>IF(S20+S21+S22&lt;10,0,IF(S20+S21+S22&lt;20,1,2))</f>
        <v>1</v>
      </c>
      <c r="S19" s="44">
        <f>IF(T20+T21+T22&lt;10,0,IF(T20+T21+T22&lt;20,1,2))</f>
        <v>1</v>
      </c>
      <c r="U19" s="43"/>
    </row>
    <row r="20" spans="2:21" x14ac:dyDescent="0.3">
      <c r="B20" s="42"/>
      <c r="C20" s="44"/>
      <c r="D20" s="4">
        <v>4</v>
      </c>
      <c r="E20" s="4">
        <v>9</v>
      </c>
      <c r="F20" s="43"/>
      <c r="H20" s="42"/>
      <c r="I20" s="44"/>
      <c r="J20" s="4">
        <v>1</v>
      </c>
      <c r="K20" s="4">
        <v>2</v>
      </c>
      <c r="L20" s="4">
        <v>1</v>
      </c>
      <c r="M20" s="46"/>
      <c r="O20" s="45"/>
      <c r="P20" s="44"/>
      <c r="Q20" s="4">
        <v>1</v>
      </c>
      <c r="R20" s="4">
        <v>1</v>
      </c>
      <c r="S20" s="4">
        <v>1</v>
      </c>
      <c r="T20" s="4">
        <v>1</v>
      </c>
      <c r="U20" s="46"/>
    </row>
    <row r="21" spans="2:21" x14ac:dyDescent="0.3">
      <c r="B21" s="42"/>
      <c r="C21" s="1"/>
      <c r="D21" s="4">
        <v>3</v>
      </c>
      <c r="E21" s="4">
        <v>1</v>
      </c>
      <c r="F21" s="43"/>
      <c r="H21" s="42"/>
      <c r="I21" s="1"/>
      <c r="J21" s="4">
        <v>1</v>
      </c>
      <c r="K21" s="4">
        <v>1</v>
      </c>
      <c r="L21" s="4">
        <v>1</v>
      </c>
      <c r="M21" s="46"/>
      <c r="O21" s="47"/>
      <c r="P21" s="1"/>
      <c r="Q21" s="4">
        <v>1</v>
      </c>
      <c r="R21" s="4">
        <v>7</v>
      </c>
      <c r="S21" s="4">
        <v>1</v>
      </c>
      <c r="T21" s="4">
        <v>1</v>
      </c>
      <c r="U21" s="46"/>
    </row>
    <row r="22" spans="2:21" ht="16.2" thickBot="1" x14ac:dyDescent="0.35">
      <c r="B22" s="42"/>
      <c r="C22" s="48" t="s">
        <v>5</v>
      </c>
      <c r="D22" s="55">
        <v>1</v>
      </c>
      <c r="E22" s="55">
        <v>1</v>
      </c>
      <c r="F22" s="43"/>
      <c r="H22" s="42"/>
      <c r="I22" s="48" t="s">
        <v>5</v>
      </c>
      <c r="J22" s="55">
        <v>6</v>
      </c>
      <c r="K22" s="55">
        <v>1</v>
      </c>
      <c r="L22" s="55">
        <v>1</v>
      </c>
      <c r="M22" s="46"/>
      <c r="O22" s="47"/>
      <c r="P22" s="48" t="s">
        <v>5</v>
      </c>
      <c r="Q22" s="55">
        <v>1</v>
      </c>
      <c r="R22" s="55">
        <v>9</v>
      </c>
      <c r="S22" s="55">
        <v>8</v>
      </c>
      <c r="T22" s="55">
        <v>8</v>
      </c>
      <c r="U22" s="46"/>
    </row>
    <row r="23" spans="2:21" ht="16.2" thickTop="1" x14ac:dyDescent="0.3">
      <c r="B23" s="42"/>
      <c r="C23" s="15">
        <f>IF(D19+D20+D21+D22&lt;10,0,IF(D19+D20+D21+D22&lt;20,1,2))</f>
        <v>0</v>
      </c>
      <c r="D23" s="49">
        <f>IF(D19+D20+D21+D22&lt;10,D19+D20+D21+D22,IF(D19+D20+D21+D22&lt;20,D19+D20+D21+D22-10,D19+D20+D21+D22-20))</f>
        <v>9</v>
      </c>
      <c r="E23" s="49">
        <f>IF(E20+E21+E22&lt;10,E20+E21+E22,IF(E20+E21+E22&lt;20,E20+E21+E22-10,E20+E21+E22-20))</f>
        <v>1</v>
      </c>
      <c r="F23" s="43"/>
      <c r="H23" s="42"/>
      <c r="I23" s="15">
        <f>IF(J19+J20+J21+J22&lt;10,0,IF(J19+J20+J21+J22&lt;20,1,2))</f>
        <v>0</v>
      </c>
      <c r="J23" s="49">
        <f>IF(J19+J20+J21+J22&lt;10,J19+J20+J21+J22,IF(J19+J20+J21+J22&lt;20,J19+J20+J21+J22-10,J19+J20+J21+J22-20))</f>
        <v>8</v>
      </c>
      <c r="K23" s="49">
        <f>IF(K19+K20+K21+K22&lt;10,K19+K20+K21+K22,IF(K19+K20+K21+K22&lt;20,K19+K20+K21+K22-10,K19+K20+K21+K22-20))</f>
        <v>4</v>
      </c>
      <c r="L23" s="49">
        <f>IF(L20+L21+L22&lt;10,L20+L21+L22,IF(L20+L21+L22&lt;20,L20+L21+L22-10,L20+L21+L22-20))</f>
        <v>3</v>
      </c>
      <c r="M23" s="50"/>
      <c r="O23" s="51"/>
      <c r="P23" s="15">
        <f>IF(Q19+Q20+Q21+Q22&lt;10,0,IF(Q19+Q20+Q21+Q22&lt;20,1,2))</f>
        <v>0</v>
      </c>
      <c r="Q23" s="49">
        <f>IF(Q19+Q20+Q21+Q22&lt;10,Q19+Q20+Q21+Q22,IF(Q19+Q20+Q21+Q22&lt;20,Q19+Q20+Q21+Q22-10,Q19+Q20+Q21+Q22-20))</f>
        <v>4</v>
      </c>
      <c r="R23" s="49">
        <f>IF(R19+R20+R21+R22&lt;10,R19+R20+R21+R22,IF(R19+R20+R21+R22&lt;20,R19+R20+R21+R22-10,R19+R20+R21+R22-20))</f>
        <v>8</v>
      </c>
      <c r="S23" s="49">
        <f>IF(S19+S20+S21+S22&lt;10,S19+S20+S21+S22,IF(S19+S20+S21+S22&lt;20,S19+S20+S21+S22-10,S19+S20+S21+S22-20))</f>
        <v>1</v>
      </c>
      <c r="T23" s="49">
        <f>IF(T20+T21+T22&lt;10,T20+T21+T22,IF(T20+T21+T22&lt;20,T20+T21+T22-10,T20+T21+T22-20))</f>
        <v>0</v>
      </c>
      <c r="U23" s="50"/>
    </row>
    <row r="24" spans="2:21" x14ac:dyDescent="0.3">
      <c r="B24" s="42"/>
      <c r="F24" s="43"/>
      <c r="H24" s="42"/>
      <c r="M24" s="43"/>
      <c r="O24" s="42"/>
      <c r="U24" s="43"/>
    </row>
    <row r="25" spans="2:21" x14ac:dyDescent="0.3">
      <c r="B25" s="42" t="s">
        <v>141</v>
      </c>
      <c r="F25" s="43"/>
      <c r="H25" s="42" t="s">
        <v>141</v>
      </c>
      <c r="M25" s="43"/>
      <c r="O25" s="42" t="s">
        <v>141</v>
      </c>
      <c r="U25" s="43"/>
    </row>
    <row r="26" spans="2:21" x14ac:dyDescent="0.3">
      <c r="B26" s="42" t="s">
        <v>142</v>
      </c>
      <c r="C26" s="2">
        <f>D20*10+E20</f>
        <v>49</v>
      </c>
      <c r="F26" s="43"/>
      <c r="H26" s="42" t="s">
        <v>142</v>
      </c>
      <c r="I26" s="2">
        <f>J20*100+K20*10+L20</f>
        <v>121</v>
      </c>
      <c r="M26" s="43"/>
      <c r="O26" s="42" t="s">
        <v>142</v>
      </c>
      <c r="P26" s="2">
        <f>Q20*1000+R20*100+S20*10+T20</f>
        <v>1111</v>
      </c>
      <c r="U26" s="43"/>
    </row>
    <row r="27" spans="2:21" x14ac:dyDescent="0.3">
      <c r="B27" s="42" t="s">
        <v>143</v>
      </c>
      <c r="C27" s="2">
        <f>D21*10+E21</f>
        <v>31</v>
      </c>
      <c r="F27" s="43"/>
      <c r="H27" s="42" t="s">
        <v>143</v>
      </c>
      <c r="I27" s="2">
        <f>J21*100+K21*10+L21</f>
        <v>111</v>
      </c>
      <c r="M27" s="43"/>
      <c r="O27" s="42" t="s">
        <v>143</v>
      </c>
      <c r="P27" s="2">
        <f>Q21*1000+R21*100+S21*10+T21</f>
        <v>1711</v>
      </c>
      <c r="U27" s="43"/>
    </row>
    <row r="28" spans="2:21" x14ac:dyDescent="0.3">
      <c r="B28" s="42" t="s">
        <v>148</v>
      </c>
      <c r="C28" s="2">
        <f>D22*10+E22</f>
        <v>11</v>
      </c>
      <c r="F28" s="43"/>
      <c r="H28" s="42" t="s">
        <v>148</v>
      </c>
      <c r="I28" s="2">
        <f>J22*100+K22*10+L22</f>
        <v>611</v>
      </c>
      <c r="M28" s="43"/>
      <c r="O28" s="42" t="s">
        <v>148</v>
      </c>
      <c r="P28" s="2">
        <f>Q22*1000+R22*100+S22*10+T22</f>
        <v>1988</v>
      </c>
      <c r="U28" s="43"/>
    </row>
    <row r="29" spans="2:21" x14ac:dyDescent="0.3">
      <c r="B29" s="52" t="s">
        <v>144</v>
      </c>
      <c r="C29" s="15">
        <f>C26+C27+C28</f>
        <v>91</v>
      </c>
      <c r="F29" s="43"/>
      <c r="H29" s="52" t="s">
        <v>144</v>
      </c>
      <c r="I29" s="15">
        <f>I26+I27+I28</f>
        <v>843</v>
      </c>
      <c r="M29" s="43"/>
      <c r="O29" s="52" t="s">
        <v>144</v>
      </c>
      <c r="P29" s="15">
        <f>P26+P27+P28</f>
        <v>4810</v>
      </c>
      <c r="U29" s="43"/>
    </row>
    <row r="30" spans="2:21" x14ac:dyDescent="0.3">
      <c r="B30" s="52"/>
      <c r="C30" s="41"/>
      <c r="F30" s="43"/>
      <c r="H30" s="52"/>
      <c r="I30" s="41"/>
      <c r="M30" s="43"/>
      <c r="O30" s="52"/>
      <c r="P30" s="41"/>
      <c r="U30" s="43"/>
    </row>
    <row r="31" spans="2:21" x14ac:dyDescent="0.3">
      <c r="B31" s="42"/>
      <c r="C31" s="87"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87"/>
      <c r="E31" s="87"/>
      <c r="F31" s="88"/>
      <c r="H31" s="42"/>
      <c r="I31" s="87"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87"/>
      <c r="K31" s="87"/>
      <c r="L31" s="87"/>
      <c r="M31" s="88"/>
      <c r="O31" s="42"/>
      <c r="P31" s="87" t="str">
        <f>IF(Q20&gt;9,"Nem egyjegyű számot írtál be egy cellába",IF(R20&gt;9,"Nem egyjegyű számot írtál be egy cellába",IF(Q21&gt;9,"Nem egyjegyű számot írtál be egy cellába",IF(R21&gt;9,"Nem egyjegyű számot írtál be egy cellába",IF(S20&gt;9,"Nem egyjegyű számot írtál be egy cellába",IF(T20&gt;9,"Nem egyjegyű számot írtál be egy cellába",IF(S21&gt;9,"Nem egyjegyű számot írtál be egy cellába",IF(T21&gt;9,"Nem egyjegyű számot írtál be egy cellába",IF(Q22&gt;9,"Nem egyjegyű számot írtál be egy cellába",IF(R22&gt;9,"Nem egyjegyű számot írtál be egy cellába",IF(S22&gt;9,"Nem egyjegyű számot írtál be egy cellába",IF(T22&gt;9,"Nem egyjegyű számot írtál be egy cellába",""))))))))))))</f>
        <v/>
      </c>
      <c r="Q31" s="87"/>
      <c r="R31" s="87"/>
      <c r="S31" s="87"/>
      <c r="T31" s="87"/>
      <c r="U31" s="88"/>
    </row>
    <row r="32" spans="2:21" ht="16.2" thickBot="1" x14ac:dyDescent="0.35">
      <c r="B32" s="53"/>
      <c r="C32" s="89" t="str">
        <f>IF(C23*100+D23*10+E23=C29,"Jó a számolás","Valami hiba van")</f>
        <v>Jó a számolás</v>
      </c>
      <c r="D32" s="89"/>
      <c r="E32" s="89"/>
      <c r="F32" s="90"/>
      <c r="H32" s="53"/>
      <c r="I32" s="89" t="str">
        <f>IF(I23*1000+J23*100+K23*10+L23=I29,"Jó a számolás","Valami hiba van")</f>
        <v>Jó a számolás</v>
      </c>
      <c r="J32" s="89"/>
      <c r="K32" s="89"/>
      <c r="L32" s="89"/>
      <c r="M32" s="90"/>
      <c r="O32" s="53"/>
      <c r="P32" s="89" t="str">
        <f>IF(P23*10000+Q23*1000+R23*100+S23*10+T23=P29,"Jó a számolás","Valami hiba van")</f>
        <v>Jó a számolás</v>
      </c>
      <c r="Q32" s="89"/>
      <c r="R32" s="89"/>
      <c r="S32" s="89"/>
      <c r="T32" s="89"/>
      <c r="U32" s="90"/>
    </row>
    <row r="33" spans="2:9" ht="16.2" thickTop="1" x14ac:dyDescent="0.3"/>
    <row r="34" spans="2:9" x14ac:dyDescent="0.3">
      <c r="B34" s="3" t="s">
        <v>94</v>
      </c>
    </row>
    <row r="35" spans="2:9" x14ac:dyDescent="0.3">
      <c r="B35" s="8"/>
      <c r="C35" s="3" t="s">
        <v>255</v>
      </c>
    </row>
    <row r="36" spans="2:9" x14ac:dyDescent="0.3">
      <c r="B36" s="68" t="s">
        <v>256</v>
      </c>
      <c r="C36" s="3" t="s">
        <v>257</v>
      </c>
    </row>
    <row r="37" spans="2:9" x14ac:dyDescent="0.3">
      <c r="B37" s="69" t="s">
        <v>258</v>
      </c>
      <c r="C37" s="3" t="s">
        <v>259</v>
      </c>
    </row>
    <row r="38" spans="2:9" x14ac:dyDescent="0.3">
      <c r="B38" s="2" t="s">
        <v>275</v>
      </c>
      <c r="C38" s="3" t="s">
        <v>281</v>
      </c>
    </row>
    <row r="40" spans="2:9" x14ac:dyDescent="0.3">
      <c r="B40" s="87" t="s">
        <v>149</v>
      </c>
      <c r="C40" s="87"/>
      <c r="D40" s="87"/>
    </row>
    <row r="41" spans="2:9" x14ac:dyDescent="0.3">
      <c r="B41" s="41" t="s">
        <v>138</v>
      </c>
      <c r="C41" s="41"/>
      <c r="D41" s="41"/>
      <c r="E41" s="41"/>
      <c r="F41" s="41"/>
      <c r="H41" s="41" t="s">
        <v>145</v>
      </c>
    </row>
    <row r="42" spans="2:9" x14ac:dyDescent="0.3">
      <c r="B42" s="3" t="s">
        <v>142</v>
      </c>
      <c r="C42" s="13">
        <f ca="1">RANDBETWEEN(10,99)</f>
        <v>74</v>
      </c>
      <c r="H42" s="3" t="s">
        <v>142</v>
      </c>
      <c r="I42" s="13">
        <f ca="1">RANDBETWEEN(10,99)</f>
        <v>12</v>
      </c>
    </row>
    <row r="43" spans="2:9" x14ac:dyDescent="0.3">
      <c r="B43" s="3" t="s">
        <v>143</v>
      </c>
      <c r="C43" s="13">
        <f ca="1">RANDBETWEEN(10,99)</f>
        <v>70</v>
      </c>
      <c r="H43" s="3" t="s">
        <v>143</v>
      </c>
      <c r="I43" s="13">
        <f ca="1">RANDBETWEEN(10,99)</f>
        <v>55</v>
      </c>
    </row>
    <row r="44" spans="2:9" x14ac:dyDescent="0.3">
      <c r="B44" s="41" t="s">
        <v>139</v>
      </c>
      <c r="C44" s="2"/>
      <c r="H44" s="3" t="s">
        <v>148</v>
      </c>
      <c r="I44" s="13">
        <f ca="1">RANDBETWEEN(10,99)</f>
        <v>80</v>
      </c>
    </row>
    <row r="45" spans="2:9" x14ac:dyDescent="0.3">
      <c r="B45" s="3" t="s">
        <v>142</v>
      </c>
      <c r="C45" s="13">
        <f ca="1">RANDBETWEEN(100,999)</f>
        <v>988</v>
      </c>
      <c r="H45" s="41" t="s">
        <v>146</v>
      </c>
      <c r="I45" s="2"/>
    </row>
    <row r="46" spans="2:9" x14ac:dyDescent="0.3">
      <c r="B46" s="3" t="s">
        <v>143</v>
      </c>
      <c r="C46" s="13">
        <f ca="1">RANDBETWEEN(100,999)</f>
        <v>599</v>
      </c>
      <c r="H46" s="3" t="s">
        <v>142</v>
      </c>
      <c r="I46" s="13">
        <f ca="1">RANDBETWEEN(100,999)</f>
        <v>173</v>
      </c>
    </row>
    <row r="47" spans="2:9" x14ac:dyDescent="0.3">
      <c r="B47" s="41" t="s">
        <v>140</v>
      </c>
      <c r="C47" s="2"/>
      <c r="H47" s="3" t="s">
        <v>143</v>
      </c>
      <c r="I47" s="13">
        <f ca="1">RANDBETWEEN(100,999)</f>
        <v>130</v>
      </c>
    </row>
    <row r="48" spans="2:9" x14ac:dyDescent="0.3">
      <c r="B48" s="3" t="s">
        <v>142</v>
      </c>
      <c r="C48" s="13">
        <f ca="1">RANDBETWEEN(1000,9999)</f>
        <v>9575</v>
      </c>
      <c r="H48" s="3" t="s">
        <v>148</v>
      </c>
      <c r="I48" s="13">
        <f ca="1">RANDBETWEEN(100,999)</f>
        <v>583</v>
      </c>
    </row>
    <row r="49" spans="2:9" x14ac:dyDescent="0.3">
      <c r="B49" s="3" t="s">
        <v>143</v>
      </c>
      <c r="C49" s="13">
        <f ca="1">RANDBETWEEN(1000,9999)</f>
        <v>6028</v>
      </c>
      <c r="H49" s="41" t="s">
        <v>147</v>
      </c>
      <c r="I49" s="2"/>
    </row>
    <row r="50" spans="2:9" x14ac:dyDescent="0.3">
      <c r="B50" s="41"/>
      <c r="C50" s="2"/>
      <c r="H50" s="3" t="s">
        <v>142</v>
      </c>
      <c r="I50" s="13">
        <f ca="1">RANDBETWEEN(1000,9999)</f>
        <v>6135</v>
      </c>
    </row>
    <row r="51" spans="2:9" x14ac:dyDescent="0.3">
      <c r="H51" s="3" t="s">
        <v>143</v>
      </c>
      <c r="I51" s="13">
        <f ca="1">RANDBETWEEN(1000,9999)</f>
        <v>6407</v>
      </c>
    </row>
    <row r="52" spans="2:9" x14ac:dyDescent="0.3">
      <c r="H52" s="3" t="s">
        <v>148</v>
      </c>
      <c r="I52" s="13">
        <f ca="1">RANDBETWEEN(1000,9999)</f>
        <v>7067</v>
      </c>
    </row>
    <row r="53" spans="2:9" x14ac:dyDescent="0.3">
      <c r="H53" s="41"/>
      <c r="I53" s="2"/>
    </row>
  </sheetData>
  <mergeCells count="19">
    <mergeCell ref="B2:F2"/>
    <mergeCell ref="H2:M2"/>
    <mergeCell ref="O2:U2"/>
    <mergeCell ref="C14:F14"/>
    <mergeCell ref="I14:M14"/>
    <mergeCell ref="P14:U14"/>
    <mergeCell ref="C15:F15"/>
    <mergeCell ref="I15:M15"/>
    <mergeCell ref="P15:U15"/>
    <mergeCell ref="B17:F17"/>
    <mergeCell ref="H17:M17"/>
    <mergeCell ref="O17:U17"/>
    <mergeCell ref="B40:D40"/>
    <mergeCell ref="C31:F31"/>
    <mergeCell ref="I31:M31"/>
    <mergeCell ref="P31:U31"/>
    <mergeCell ref="C32:F32"/>
    <mergeCell ref="I32:M32"/>
    <mergeCell ref="P32:U32"/>
  </mergeCells>
  <conditionalFormatting sqref="C15">
    <cfRule type="containsText" dxfId="239" priority="39" operator="containsText" text="Valami hiba van">
      <formula>NOT(ISERROR(SEARCH("Valami hiba van",C15)))</formula>
    </cfRule>
    <cfRule type="containsText" dxfId="238" priority="40" operator="containsText" text="Jó a számolás">
      <formula>NOT(ISERROR(SEARCH("Jó a számolás",C15)))</formula>
    </cfRule>
  </conditionalFormatting>
  <conditionalFormatting sqref="I15">
    <cfRule type="containsText" dxfId="237" priority="37" operator="containsText" text="Valami hiba van">
      <formula>NOT(ISERROR(SEARCH("Valami hiba van",I15)))</formula>
    </cfRule>
    <cfRule type="containsText" dxfId="236" priority="38" operator="containsText" text="Jó a számolás">
      <formula>NOT(ISERROR(SEARCH("Jó a számolás",I15)))</formula>
    </cfRule>
  </conditionalFormatting>
  <conditionalFormatting sqref="P15">
    <cfRule type="containsText" dxfId="235" priority="35" operator="containsText" text="Valami hiba van">
      <formula>NOT(ISERROR(SEARCH("Valami hiba van",P15)))</formula>
    </cfRule>
    <cfRule type="containsText" dxfId="234" priority="36" operator="containsText" text="Jó a számolás">
      <formula>NOT(ISERROR(SEARCH("Jó a számolás",P15)))</formula>
    </cfRule>
  </conditionalFormatting>
  <conditionalFormatting sqref="C32">
    <cfRule type="containsText" dxfId="233" priority="31" operator="containsText" text="Valami hiba van">
      <formula>NOT(ISERROR(SEARCH("Valami hiba van",C32)))</formula>
    </cfRule>
    <cfRule type="containsText" dxfId="232" priority="32" operator="containsText" text="Jó a számolás">
      <formula>NOT(ISERROR(SEARCH("Jó a számolás",C32)))</formula>
    </cfRule>
  </conditionalFormatting>
  <conditionalFormatting sqref="I32">
    <cfRule type="containsText" dxfId="231" priority="29" operator="containsText" text="Valami hiba van">
      <formula>NOT(ISERROR(SEARCH("Valami hiba van",I32)))</formula>
    </cfRule>
    <cfRule type="containsText" dxfId="230" priority="30" operator="containsText" text="Jó a számolás">
      <formula>NOT(ISERROR(SEARCH("Jó a számolás",I32)))</formula>
    </cfRule>
  </conditionalFormatting>
  <conditionalFormatting sqref="P32">
    <cfRule type="containsText" dxfId="229" priority="27" operator="containsText" text="Valami hiba van">
      <formula>NOT(ISERROR(SEARCH("Valami hiba van",P32)))</formula>
    </cfRule>
    <cfRule type="containsText" dxfId="228" priority="28" operator="containsText" text="Jó a számolás">
      <formula>NOT(ISERROR(SEARCH("Jó a számolás",P32)))</formula>
    </cfRule>
  </conditionalFormatting>
  <conditionalFormatting sqref="C14:F14">
    <cfRule type="containsText" dxfId="227" priority="24" operator="containsText" text="Nem egyjegyű számot írtál be egy cellába">
      <formula>NOT(ISERROR(SEARCH("Nem egyjegyű számot írtál be egy cellába",C14)))</formula>
    </cfRule>
  </conditionalFormatting>
  <conditionalFormatting sqref="P14">
    <cfRule type="containsText" dxfId="226" priority="23" operator="containsText" text="Nem egyjegyű számot írtál be egy cellába">
      <formula>NOT(ISERROR(SEARCH("Nem egyjegyű számot írtál be egy cellába",P14)))</formula>
    </cfRule>
  </conditionalFormatting>
  <conditionalFormatting sqref="I14">
    <cfRule type="containsText" dxfId="225" priority="22" operator="containsText" text="Nem egyjegyű számot írtál be egy cellába">
      <formula>NOT(ISERROR(SEARCH("Nem egyjegyű számot írtál be egy cellába",I14)))</formula>
    </cfRule>
  </conditionalFormatting>
  <conditionalFormatting sqref="I31">
    <cfRule type="containsText" dxfId="224" priority="20" operator="containsText" text="Nem egyjegyű számot írtál be egy cellába">
      <formula>NOT(ISERROR(SEARCH("Nem egyjegyű számot írtál be egy cellába",I31)))</formula>
    </cfRule>
  </conditionalFormatting>
  <conditionalFormatting sqref="P31">
    <cfRule type="containsText" dxfId="223" priority="19" operator="containsText" text="Nem egyjegyű számot írtál be egy cellába">
      <formula>NOT(ISERROR(SEARCH("Nem egyjegyű számot írtál be egy cellába",P31)))</formula>
    </cfRule>
  </conditionalFormatting>
  <conditionalFormatting sqref="C31:F31">
    <cfRule type="containsText" dxfId="222" priority="17" operator="containsText" text="Nem egyjegyű számot írtál be egy cellába">
      <formula>NOT(ISERROR(SEARCH("Nem egyjegyű számot írtál be egy cellába",C31)))</formula>
    </cfRule>
  </conditionalFormatting>
  <conditionalFormatting sqref="C4:D4">
    <cfRule type="cellIs" dxfId="221" priority="16" operator="equal">
      <formula>0</formula>
    </cfRule>
  </conditionalFormatting>
  <conditionalFormatting sqref="I4:K4">
    <cfRule type="cellIs" dxfId="220" priority="15" operator="equal">
      <formula>0</formula>
    </cfRule>
  </conditionalFormatting>
  <conditionalFormatting sqref="P4:S4">
    <cfRule type="cellIs" dxfId="219" priority="14" operator="equal">
      <formula>0</formula>
    </cfRule>
  </conditionalFormatting>
  <conditionalFormatting sqref="C19:D19">
    <cfRule type="cellIs" dxfId="218" priority="12" operator="equal">
      <formula>0</formula>
    </cfRule>
  </conditionalFormatting>
  <conditionalFormatting sqref="I19:K19">
    <cfRule type="cellIs" dxfId="217" priority="11" operator="equal">
      <formula>0</formula>
    </cfRule>
  </conditionalFormatting>
  <conditionalFormatting sqref="P19:S19">
    <cfRule type="cellIs" dxfId="216" priority="10" operator="equal">
      <formula>0</formula>
    </cfRule>
  </conditionalFormatting>
  <conditionalFormatting sqref="C7">
    <cfRule type="cellIs" dxfId="215" priority="8" operator="equal">
      <formula>0</formula>
    </cfRule>
  </conditionalFormatting>
  <conditionalFormatting sqref="I7">
    <cfRule type="cellIs" dxfId="214" priority="7" operator="equal">
      <formula>0</formula>
    </cfRule>
  </conditionalFormatting>
  <conditionalFormatting sqref="P7">
    <cfRule type="cellIs" dxfId="213" priority="6" operator="equal">
      <formula>0</formula>
    </cfRule>
  </conditionalFormatting>
  <conditionalFormatting sqref="C23">
    <cfRule type="cellIs" dxfId="212" priority="4" operator="equal">
      <formula>0</formula>
    </cfRule>
  </conditionalFormatting>
  <conditionalFormatting sqref="I23">
    <cfRule type="cellIs" dxfId="211" priority="3" operator="equal">
      <formula>0</formula>
    </cfRule>
  </conditionalFormatting>
  <conditionalFormatting sqref="P23">
    <cfRule type="cellIs" dxfId="210"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32"/>
  <sheetViews>
    <sheetView workbookViewId="0">
      <selection activeCell="G3" sqref="G3:H12"/>
    </sheetView>
  </sheetViews>
  <sheetFormatPr defaultRowHeight="15.6" x14ac:dyDescent="0.3"/>
  <cols>
    <col min="1" max="1" width="8.88671875" style="3"/>
    <col min="2" max="2" width="10.88671875" style="3" bestFit="1" customWidth="1"/>
    <col min="3" max="3" width="4.88671875" style="3" customWidth="1"/>
    <col min="4" max="4" width="11.33203125" style="3" bestFit="1" customWidth="1"/>
    <col min="5" max="5" width="5.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8</v>
      </c>
      <c r="C20" s="1" t="s">
        <v>12</v>
      </c>
      <c r="D20" s="4">
        <f ca="1">RANDBETWEEN(1,20)</f>
        <v>15</v>
      </c>
      <c r="F20" s="94" t="str">
        <f ca="1">IF(B20-D20&gt;=0,"Az eredmény pozitív lesz","Az eredmény negatív lesz")</f>
        <v>Az eredmény negatív lesz</v>
      </c>
      <c r="G20" s="94"/>
    </row>
    <row r="22" spans="2:7" x14ac:dyDescent="0.3">
      <c r="B22" s="3" t="s">
        <v>11</v>
      </c>
    </row>
    <row r="23" spans="2:7" x14ac:dyDescent="0.3">
      <c r="B23" s="1" t="s">
        <v>0</v>
      </c>
      <c r="C23" s="1"/>
      <c r="D23" s="1" t="s">
        <v>1</v>
      </c>
    </row>
    <row r="24" spans="2:7" x14ac:dyDescent="0.3">
      <c r="B24" s="4">
        <f ca="1">RANDBETWEEN(1,99)</f>
        <v>10</v>
      </c>
      <c r="C24" s="1" t="s">
        <v>12</v>
      </c>
      <c r="D24" s="4">
        <f ca="1">RANDBETWEEN(1,99)</f>
        <v>43</v>
      </c>
      <c r="F24" s="94" t="str">
        <f ca="1">IF(B24-D24&gt;=0,"Az eredmény pozitív lesz","Az eredmény negatív lesz")</f>
        <v>Az eredmény negatív lesz</v>
      </c>
      <c r="G24" s="94"/>
    </row>
    <row r="26" spans="2:7" x14ac:dyDescent="0.3">
      <c r="B26" s="3" t="s">
        <v>86</v>
      </c>
    </row>
    <row r="27" spans="2:7" x14ac:dyDescent="0.3">
      <c r="B27" s="1" t="s">
        <v>0</v>
      </c>
      <c r="C27" s="1"/>
      <c r="D27" s="1" t="s">
        <v>1</v>
      </c>
    </row>
    <row r="28" spans="2:7" x14ac:dyDescent="0.3">
      <c r="B28" s="4">
        <f ca="1">RANDBETWEEN(1,999)</f>
        <v>303</v>
      </c>
      <c r="C28" s="1" t="s">
        <v>12</v>
      </c>
      <c r="D28" s="4">
        <f ca="1">RANDBETWEEN(1,999)</f>
        <v>105</v>
      </c>
      <c r="F28" s="94" t="str">
        <f ca="1">IF(B28-D28&gt;=0,"Az eredmény pozitív lesz","Az eredmény negatív lesz")</f>
        <v>Az eredmény pozitív lesz</v>
      </c>
      <c r="G28" s="94"/>
    </row>
    <row r="30" spans="2:7" x14ac:dyDescent="0.3">
      <c r="B30" s="3" t="s">
        <v>103</v>
      </c>
    </row>
    <row r="31" spans="2:7" x14ac:dyDescent="0.3">
      <c r="B31" s="1" t="s">
        <v>0</v>
      </c>
      <c r="C31" s="1"/>
      <c r="D31" s="1" t="s">
        <v>1</v>
      </c>
    </row>
    <row r="32" spans="2:7" x14ac:dyDescent="0.3">
      <c r="B32" s="4">
        <f ca="1">RANDBETWEEN(1,9999)</f>
        <v>2409</v>
      </c>
      <c r="C32" s="1" t="s">
        <v>12</v>
      </c>
      <c r="D32" s="4">
        <f ca="1">RANDBETWEEN(1,9999)</f>
        <v>4984</v>
      </c>
      <c r="F32" s="94" t="str">
        <f ca="1">IF(B32-D32&gt;=0,"Az eredmény pozitív lesz","Az eredmény negatív lesz")</f>
        <v>Az eredmény negatív lesz</v>
      </c>
      <c r="G32" s="94"/>
    </row>
  </sheetData>
  <mergeCells count="4">
    <mergeCell ref="F20:G20"/>
    <mergeCell ref="F24:G24"/>
    <mergeCell ref="F28:G28"/>
    <mergeCell ref="F32:G32"/>
  </mergeCells>
  <conditionalFormatting sqref="G3:G12">
    <cfRule type="containsText" dxfId="209" priority="1" operator="containsText" text="Nem jó a megoldás, jobb oldalon láthatod a megoldást">
      <formula>NOT(ISERROR(SEARCH("Nem jó a megoldás, jobb oldalon láthatod a megoldást",G3)))</formula>
    </cfRule>
    <cfRule type="containsText" dxfId="208" priority="2" operator="containsText" text="Helyes a megoldás">
      <formula>NOT(ISERROR(SEARCH("Helyes a megoldás",G3)))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U34"/>
  <sheetViews>
    <sheetView workbookViewId="0">
      <selection activeCell="C8" sqref="C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150</v>
      </c>
      <c r="C2" s="92"/>
      <c r="D2" s="92"/>
      <c r="E2" s="92"/>
      <c r="F2" s="93"/>
      <c r="H2" s="91" t="s">
        <v>151</v>
      </c>
      <c r="I2" s="92"/>
      <c r="J2" s="92"/>
      <c r="K2" s="92"/>
      <c r="L2" s="92"/>
      <c r="M2" s="93"/>
      <c r="O2" s="91" t="s">
        <v>152</v>
      </c>
      <c r="P2" s="92"/>
      <c r="Q2" s="92"/>
      <c r="R2" s="92"/>
      <c r="S2" s="92"/>
      <c r="T2" s="92"/>
      <c r="U2" s="93"/>
    </row>
    <row r="3" spans="2:21" x14ac:dyDescent="0.3">
      <c r="B3" s="42"/>
      <c r="F3" s="43"/>
      <c r="H3" s="42"/>
      <c r="M3" s="43"/>
      <c r="O3" s="42"/>
      <c r="U3" s="43"/>
    </row>
    <row r="4" spans="2:21" x14ac:dyDescent="0.3">
      <c r="B4" s="42"/>
      <c r="F4" s="43"/>
      <c r="H4" s="42"/>
      <c r="M4" s="43"/>
      <c r="O4" s="42"/>
      <c r="U4" s="43"/>
    </row>
    <row r="5" spans="2:21" x14ac:dyDescent="0.3">
      <c r="B5" s="42"/>
      <c r="C5" s="44"/>
      <c r="D5" s="44">
        <f>IF(E6-E7&lt;0,1,0)</f>
        <v>1</v>
      </c>
      <c r="F5" s="43"/>
      <c r="H5" s="42"/>
      <c r="I5" s="44"/>
      <c r="J5" s="44">
        <f>IF(K6-K5-K7&lt;0,1,0)</f>
        <v>1</v>
      </c>
      <c r="K5" s="44">
        <f>IF(L6-L7&lt;0,1,0)</f>
        <v>1</v>
      </c>
      <c r="M5" s="43"/>
      <c r="O5" s="45"/>
      <c r="P5" s="44"/>
      <c r="Q5" s="44">
        <f>IF(R6-R5-R7&lt;0,1,0)</f>
        <v>0</v>
      </c>
      <c r="R5" s="44">
        <f>IF(S6-S7&lt;0,1,0)</f>
        <v>1</v>
      </c>
      <c r="S5" s="44">
        <f>IF(T6-T7&lt;0,1,0)</f>
        <v>1</v>
      </c>
      <c r="U5" s="43"/>
    </row>
    <row r="6" spans="2:21" x14ac:dyDescent="0.3">
      <c r="B6" s="42"/>
      <c r="C6" s="1"/>
      <c r="D6" s="4">
        <v>4</v>
      </c>
      <c r="E6" s="4">
        <v>1</v>
      </c>
      <c r="F6" s="43"/>
      <c r="H6" s="42"/>
      <c r="I6" s="1"/>
      <c r="J6" s="4">
        <v>3</v>
      </c>
      <c r="K6" s="4">
        <v>9</v>
      </c>
      <c r="L6" s="4">
        <v>3</v>
      </c>
      <c r="M6" s="46"/>
      <c r="O6" s="47"/>
      <c r="P6" s="1"/>
      <c r="Q6" s="4">
        <v>3</v>
      </c>
      <c r="R6" s="4">
        <v>9</v>
      </c>
      <c r="S6" s="4">
        <v>3</v>
      </c>
      <c r="T6" s="4">
        <v>1</v>
      </c>
      <c r="U6" s="46"/>
    </row>
    <row r="7" spans="2:21" ht="16.2" thickBot="1" x14ac:dyDescent="0.35">
      <c r="B7" s="42"/>
      <c r="C7" s="48" t="s">
        <v>12</v>
      </c>
      <c r="D7" s="55">
        <v>2</v>
      </c>
      <c r="E7" s="55">
        <v>9</v>
      </c>
      <c r="F7" s="43"/>
      <c r="H7" s="42"/>
      <c r="I7" s="48" t="s">
        <v>12</v>
      </c>
      <c r="J7" s="55">
        <v>2</v>
      </c>
      <c r="K7" s="55">
        <v>9</v>
      </c>
      <c r="L7" s="55">
        <v>9</v>
      </c>
      <c r="M7" s="46"/>
      <c r="O7" s="47"/>
      <c r="P7" s="48" t="s">
        <v>12</v>
      </c>
      <c r="Q7" s="55">
        <v>1</v>
      </c>
      <c r="R7" s="55">
        <v>2</v>
      </c>
      <c r="S7" s="55">
        <v>9</v>
      </c>
      <c r="T7" s="55">
        <v>7</v>
      </c>
      <c r="U7" s="46"/>
    </row>
    <row r="8" spans="2:21" ht="16.2" thickTop="1" x14ac:dyDescent="0.3">
      <c r="B8" s="42"/>
      <c r="C8" s="15"/>
      <c r="D8" s="49">
        <f>IF(D6-D5-D7&lt;0,D6+10-D5-D7,D6-D5-D7)</f>
        <v>1</v>
      </c>
      <c r="E8" s="49">
        <f>IF(E6-E7&lt;0,E6+10-E7,E6-E7)</f>
        <v>2</v>
      </c>
      <c r="F8" s="43"/>
      <c r="H8" s="42"/>
      <c r="I8" s="15"/>
      <c r="J8" s="49">
        <f>J6-J5-J7</f>
        <v>0</v>
      </c>
      <c r="K8" s="49">
        <f>IF(K6-K5-K7&lt;0,K6+10-K5-K7,K6-K5-K7)</f>
        <v>9</v>
      </c>
      <c r="L8" s="49">
        <f>IF(L6-L7&lt;0,L6+10-L7,L6-L7)</f>
        <v>4</v>
      </c>
      <c r="M8" s="50"/>
      <c r="O8" s="51"/>
      <c r="P8" s="15"/>
      <c r="Q8" s="49">
        <f>Q6-Q5-Q7</f>
        <v>2</v>
      </c>
      <c r="R8" s="49">
        <f>IF(R6-R5-R7&lt;0,R6+10-R5-R7,R6-R5-R7)</f>
        <v>6</v>
      </c>
      <c r="S8" s="49">
        <f>IF(S6-S5-S7&lt;0,S6+10-S5-S7,S6-S5-S7)</f>
        <v>3</v>
      </c>
      <c r="T8" s="49">
        <f>IF(T6-T7&lt;0,T6+10-T7,T6-T7)</f>
        <v>4</v>
      </c>
      <c r="U8" s="50"/>
    </row>
    <row r="9" spans="2:21" x14ac:dyDescent="0.3">
      <c r="B9" s="42"/>
      <c r="F9" s="43"/>
      <c r="H9" s="42"/>
      <c r="M9" s="43"/>
      <c r="O9" s="42"/>
      <c r="U9" s="43"/>
    </row>
    <row r="10" spans="2:21" x14ac:dyDescent="0.3">
      <c r="B10" s="42" t="s">
        <v>141</v>
      </c>
      <c r="F10" s="43"/>
      <c r="H10" s="42" t="s">
        <v>141</v>
      </c>
      <c r="M10" s="43"/>
      <c r="O10" s="42" t="s">
        <v>141</v>
      </c>
      <c r="U10" s="43"/>
    </row>
    <row r="11" spans="2:21" x14ac:dyDescent="0.3">
      <c r="B11" s="42" t="s">
        <v>142</v>
      </c>
      <c r="C11" s="2">
        <f>D6*10+E6</f>
        <v>41</v>
      </c>
      <c r="F11" s="43"/>
      <c r="H11" s="42" t="s">
        <v>142</v>
      </c>
      <c r="I11" s="2">
        <f>J6*100+K6*10+L6</f>
        <v>393</v>
      </c>
      <c r="M11" s="43"/>
      <c r="O11" s="42" t="s">
        <v>142</v>
      </c>
      <c r="P11" s="2">
        <f>Q6*1000+R6*100+S6*10+T6</f>
        <v>3931</v>
      </c>
      <c r="U11" s="43"/>
    </row>
    <row r="12" spans="2:21" x14ac:dyDescent="0.3">
      <c r="B12" s="42" t="s">
        <v>143</v>
      </c>
      <c r="C12" s="2">
        <f>D7*10+E7</f>
        <v>29</v>
      </c>
      <c r="F12" s="43"/>
      <c r="H12" s="42" t="s">
        <v>143</v>
      </c>
      <c r="I12" s="2">
        <f>J7*100+K7*10+L7</f>
        <v>299</v>
      </c>
      <c r="M12" s="43"/>
      <c r="O12" s="42" t="s">
        <v>143</v>
      </c>
      <c r="P12" s="2">
        <f>Q7*1000+R7*100+S7*10+T7</f>
        <v>1297</v>
      </c>
      <c r="U12" s="43"/>
    </row>
    <row r="13" spans="2:21" x14ac:dyDescent="0.3">
      <c r="B13" s="52" t="s">
        <v>153</v>
      </c>
      <c r="C13" s="15">
        <f>C11-C12</f>
        <v>12</v>
      </c>
      <c r="F13" s="43"/>
      <c r="H13" s="52" t="s">
        <v>153</v>
      </c>
      <c r="I13" s="15">
        <f>I11-I12</f>
        <v>94</v>
      </c>
      <c r="M13" s="43"/>
      <c r="O13" s="52" t="s">
        <v>153</v>
      </c>
      <c r="P13" s="15">
        <f>P11-P12</f>
        <v>2634</v>
      </c>
      <c r="U13" s="43"/>
    </row>
    <row r="14" spans="2:21" x14ac:dyDescent="0.3">
      <c r="B14" s="42"/>
      <c r="F14" s="43"/>
      <c r="H14" s="42"/>
      <c r="M14" s="43"/>
      <c r="O14" s="42"/>
      <c r="U14" s="43"/>
    </row>
    <row r="15" spans="2:21" x14ac:dyDescent="0.3">
      <c r="B15" s="42"/>
      <c r="C15" s="87" t="str">
        <f>IF(D6&gt;9,"Nem egyjegyű számot írtál be egy cellába",IF(E6&gt;9,"Nem egyjegyű számot írtál be egy cellába",IF(D7&gt;9,"Nem egyjegyű számot írtál be egy cellába",IF(E7&gt;9,"Nem egyjegyű számot írtál be egy cellába",""))))</f>
        <v/>
      </c>
      <c r="D15" s="87"/>
      <c r="E15" s="87"/>
      <c r="F15" s="88"/>
      <c r="H15" s="42"/>
      <c r="I15" s="87"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87"/>
      <c r="K15" s="87"/>
      <c r="L15" s="87"/>
      <c r="M15" s="88"/>
      <c r="O15" s="42"/>
      <c r="P15" s="87" t="str">
        <f>IF(Q6&gt;9,"Nem egyjegyű számot írtál be egy cellába",IF(R6&gt;9,"Nem egyjegyű számot írtál be egy cellába",IF(Q7&gt;9,"Nem egyjegyű számot írtál be egy cellába",IF(R7&gt;9,"Nem egyjegyű számot írtál be egy cellába",IF(S6&gt;9,"Nem egyjegyű számot írtál be egy cellába",IF(T6&gt;9,"Nem egyjegyű számot írtál be egy cellába",IF(S7&gt;9,"Nem egyjegyű számot írtál be egy cellába",IF(T7&gt;9,"Nem egyjegyű számot írtál be egy cellába",""))))))))</f>
        <v/>
      </c>
      <c r="Q15" s="87"/>
      <c r="R15" s="87"/>
      <c r="S15" s="87"/>
      <c r="T15" s="87"/>
      <c r="U15" s="88"/>
    </row>
    <row r="16" spans="2:21" ht="16.2" thickBot="1" x14ac:dyDescent="0.35">
      <c r="B16" s="53"/>
      <c r="C16" s="89" t="str">
        <f>IF(D8*10+E8=C13,"Jó a számolás","Valami hiba van")</f>
        <v>Jó a számolás</v>
      </c>
      <c r="D16" s="89"/>
      <c r="E16" s="89"/>
      <c r="F16" s="90"/>
      <c r="H16" s="53"/>
      <c r="I16" s="89" t="str">
        <f>IF(J8*100+K8*10+L8=I13,"Jó a számolás","Valami hiba van")</f>
        <v>Jó a számolás</v>
      </c>
      <c r="J16" s="89"/>
      <c r="K16" s="89"/>
      <c r="L16" s="89"/>
      <c r="M16" s="90"/>
      <c r="O16" s="53"/>
      <c r="P16" s="89" t="str">
        <f>IF(Q8*1000+R8*100+S8*10+T8=P13,"Jó a számolás","Valami hiba van")</f>
        <v>Jó a számolás</v>
      </c>
      <c r="Q16" s="89"/>
      <c r="R16" s="89"/>
      <c r="S16" s="89"/>
      <c r="T16" s="89"/>
      <c r="U16" s="90"/>
    </row>
    <row r="17" spans="2:8" ht="16.2" thickTop="1" x14ac:dyDescent="0.3"/>
    <row r="18" spans="2:8" x14ac:dyDescent="0.3">
      <c r="B18" s="3" t="s">
        <v>94</v>
      </c>
    </row>
    <row r="19" spans="2:8" x14ac:dyDescent="0.3">
      <c r="B19" s="8"/>
      <c r="C19" s="3" t="s">
        <v>255</v>
      </c>
    </row>
    <row r="20" spans="2:8" x14ac:dyDescent="0.3">
      <c r="B20" s="68" t="s">
        <v>256</v>
      </c>
      <c r="C20" s="3" t="s">
        <v>261</v>
      </c>
    </row>
    <row r="21" spans="2:8" x14ac:dyDescent="0.3">
      <c r="B21" s="69" t="s">
        <v>258</v>
      </c>
      <c r="C21" s="3" t="s">
        <v>260</v>
      </c>
    </row>
    <row r="22" spans="2:8" x14ac:dyDescent="0.3">
      <c r="B22" s="2" t="s">
        <v>275</v>
      </c>
      <c r="C22" s="3" t="s">
        <v>281</v>
      </c>
    </row>
    <row r="24" spans="2:8" x14ac:dyDescent="0.3">
      <c r="B24" s="87" t="s">
        <v>149</v>
      </c>
      <c r="C24" s="87"/>
      <c r="D24" s="87"/>
      <c r="F24" s="41" t="s">
        <v>154</v>
      </c>
    </row>
    <row r="25" spans="2:8" x14ac:dyDescent="0.3">
      <c r="B25" s="41" t="s">
        <v>150</v>
      </c>
      <c r="C25" s="41"/>
      <c r="D25" s="41"/>
      <c r="E25" s="41"/>
      <c r="F25" s="41"/>
      <c r="H25" s="41"/>
    </row>
    <row r="26" spans="2:8" x14ac:dyDescent="0.3">
      <c r="B26" s="3" t="s">
        <v>142</v>
      </c>
      <c r="C26" s="13">
        <f ca="1">RANDBETWEEN(10,99)</f>
        <v>62</v>
      </c>
      <c r="E26" s="95" t="str">
        <f ca="1">IF(C26-C27&gt;=0,"Az eredmény pozitív lesz","Az eredmény negatív lesz")</f>
        <v>Az eredmény pozitív lesz</v>
      </c>
      <c r="F26" s="95"/>
    </row>
    <row r="27" spans="2:8" x14ac:dyDescent="0.3">
      <c r="B27" s="3" t="s">
        <v>143</v>
      </c>
      <c r="C27" s="13">
        <f ca="1">RANDBETWEEN(10,99)</f>
        <v>24</v>
      </c>
      <c r="E27" s="95"/>
      <c r="F27" s="95"/>
    </row>
    <row r="28" spans="2:8" x14ac:dyDescent="0.3">
      <c r="B28" s="41" t="s">
        <v>151</v>
      </c>
    </row>
    <row r="29" spans="2:8" x14ac:dyDescent="0.3">
      <c r="B29" s="3" t="s">
        <v>142</v>
      </c>
      <c r="C29" s="13">
        <f ca="1">RANDBETWEEN(100,999)</f>
        <v>312</v>
      </c>
      <c r="E29" s="95" t="str">
        <f ca="1">IF(C29-C30&gt;=0,"Az eredmény pozitív lesz","Az eredmény negatív lesz")</f>
        <v>Az eredmény negatív lesz</v>
      </c>
      <c r="F29" s="95"/>
      <c r="H29" s="41"/>
    </row>
    <row r="30" spans="2:8" x14ac:dyDescent="0.3">
      <c r="B30" s="3" t="s">
        <v>143</v>
      </c>
      <c r="C30" s="13">
        <f ca="1">RANDBETWEEN(100,999)</f>
        <v>933</v>
      </c>
      <c r="E30" s="95"/>
      <c r="F30" s="95"/>
    </row>
    <row r="31" spans="2:8" x14ac:dyDescent="0.3">
      <c r="B31" s="41" t="s">
        <v>152</v>
      </c>
    </row>
    <row r="32" spans="2:8" x14ac:dyDescent="0.3">
      <c r="B32" s="3" t="s">
        <v>142</v>
      </c>
      <c r="C32" s="13">
        <f ca="1">RANDBETWEEN(1000,9999)</f>
        <v>4553</v>
      </c>
      <c r="E32" s="95" t="str">
        <f ca="1">IF(C32-C33&gt;=0,"Az eredmény pozitív lesz","Az eredmény negatív lesz")</f>
        <v>Az eredmény pozitív lesz</v>
      </c>
      <c r="F32" s="95"/>
    </row>
    <row r="33" spans="2:8" x14ac:dyDescent="0.3">
      <c r="B33" s="3" t="s">
        <v>143</v>
      </c>
      <c r="C33" s="13">
        <f ca="1">RANDBETWEEN(1000,9999)</f>
        <v>3132</v>
      </c>
      <c r="E33" s="95"/>
      <c r="F33" s="95"/>
      <c r="H33" s="41"/>
    </row>
    <row r="34" spans="2:8" x14ac:dyDescent="0.3">
      <c r="H34" s="41"/>
    </row>
  </sheetData>
  <mergeCells count="13">
    <mergeCell ref="B2:F2"/>
    <mergeCell ref="H2:M2"/>
    <mergeCell ref="O2:U2"/>
    <mergeCell ref="C15:F15"/>
    <mergeCell ref="I15:M15"/>
    <mergeCell ref="P15:U15"/>
    <mergeCell ref="E29:F30"/>
    <mergeCell ref="E32:F33"/>
    <mergeCell ref="C16:F16"/>
    <mergeCell ref="I16:M16"/>
    <mergeCell ref="P16:U16"/>
    <mergeCell ref="B24:D24"/>
    <mergeCell ref="E26:F27"/>
  </mergeCells>
  <conditionalFormatting sqref="C16">
    <cfRule type="containsText" dxfId="207" priority="28" operator="containsText" text="Valami hiba van">
      <formula>NOT(ISERROR(SEARCH("Valami hiba van",C16)))</formula>
    </cfRule>
    <cfRule type="containsText" dxfId="206" priority="29" operator="containsText" text="Jó a számolás">
      <formula>NOT(ISERROR(SEARCH("Jó a számolás",C16)))</formula>
    </cfRule>
  </conditionalFormatting>
  <conditionalFormatting sqref="I16">
    <cfRule type="containsText" dxfId="205" priority="26" operator="containsText" text="Valami hiba van">
      <formula>NOT(ISERROR(SEARCH("Valami hiba van",I16)))</formula>
    </cfRule>
    <cfRule type="containsText" dxfId="204" priority="27" operator="containsText" text="Jó a számolás">
      <formula>NOT(ISERROR(SEARCH("Jó a számolás",I16)))</formula>
    </cfRule>
  </conditionalFormatting>
  <conditionalFormatting sqref="P16">
    <cfRule type="containsText" dxfId="203" priority="24" operator="containsText" text="Valami hiba van">
      <formula>NOT(ISERROR(SEARCH("Valami hiba van",P16)))</formula>
    </cfRule>
    <cfRule type="containsText" dxfId="202" priority="25" operator="containsText" text="Jó a számolás">
      <formula>NOT(ISERROR(SEARCH("Jó a számolás",P16)))</formula>
    </cfRule>
  </conditionalFormatting>
  <conditionalFormatting sqref="C15:F15">
    <cfRule type="containsText" dxfId="201" priority="21" operator="containsText" text="Nem egyjegyű számot írtál be egy cellába">
      <formula>NOT(ISERROR(SEARCH("Nem egyjegyű számot írtál be egy cellába",C15)))</formula>
    </cfRule>
  </conditionalFormatting>
  <conditionalFormatting sqref="P15">
    <cfRule type="containsText" dxfId="200" priority="20" operator="containsText" text="Nem egyjegyű számot írtál be egy cellába">
      <formula>NOT(ISERROR(SEARCH("Nem egyjegyű számot írtál be egy cellába",P15)))</formula>
    </cfRule>
  </conditionalFormatting>
  <conditionalFormatting sqref="I15">
    <cfRule type="containsText" dxfId="199" priority="19" operator="containsText" text="Nem egyjegyű számot írtál be egy cellába">
      <formula>NOT(ISERROR(SEARCH("Nem egyjegyű számot írtál be egy cellába",I15)))</formula>
    </cfRule>
  </conditionalFormatting>
  <conditionalFormatting sqref="C5:D5">
    <cfRule type="cellIs" dxfId="198" priority="17" operator="equal">
      <formula>0</formula>
    </cfRule>
  </conditionalFormatting>
  <conditionalFormatting sqref="I5">
    <cfRule type="cellIs" dxfId="197" priority="16" operator="equal">
      <formula>0</formula>
    </cfRule>
  </conditionalFormatting>
  <conditionalFormatting sqref="P5">
    <cfRule type="cellIs" dxfId="196" priority="15" operator="equal">
      <formula>0</formula>
    </cfRule>
  </conditionalFormatting>
  <conditionalFormatting sqref="C8">
    <cfRule type="cellIs" dxfId="195" priority="13" operator="equal">
      <formula>0</formula>
    </cfRule>
  </conditionalFormatting>
  <conditionalFormatting sqref="I8">
    <cfRule type="cellIs" dxfId="194" priority="12" operator="equal">
      <formula>0</formula>
    </cfRule>
  </conditionalFormatting>
  <conditionalFormatting sqref="P8">
    <cfRule type="cellIs" dxfId="193" priority="11" operator="equal">
      <formula>0</formula>
    </cfRule>
  </conditionalFormatting>
  <conditionalFormatting sqref="J5">
    <cfRule type="cellIs" dxfId="192" priority="9" operator="equal">
      <formula>0</formula>
    </cfRule>
  </conditionalFormatting>
  <conditionalFormatting sqref="K5">
    <cfRule type="cellIs" dxfId="191" priority="8" operator="equal">
      <formula>0</formula>
    </cfRule>
  </conditionalFormatting>
  <conditionalFormatting sqref="S5">
    <cfRule type="cellIs" dxfId="190" priority="7" operator="equal">
      <formula>0</formula>
    </cfRule>
  </conditionalFormatting>
  <conditionalFormatting sqref="R5">
    <cfRule type="cellIs" dxfId="189" priority="3" operator="equal">
      <formula>0</formula>
    </cfRule>
  </conditionalFormatting>
  <conditionalFormatting sqref="Q5">
    <cfRule type="cellIs" dxfId="188" priority="4"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33"/>
  <sheetViews>
    <sheetView workbookViewId="0">
      <selection activeCell="I3" sqref="I3:J12"/>
    </sheetView>
  </sheetViews>
  <sheetFormatPr defaultRowHeight="15.6" x14ac:dyDescent="0.3"/>
  <cols>
    <col min="1" max="1" width="8.88671875" style="3"/>
    <col min="2" max="2" width="10.88671875" style="3" bestFit="1" customWidth="1"/>
    <col min="3" max="3" width="5.5546875" style="3" customWidth="1"/>
    <col min="4" max="4" width="11.5546875" style="3" customWidth="1"/>
    <col min="5" max="5" width="4.5546875" style="3" customWidth="1"/>
    <col min="6" max="6" width="14.6640625" style="3" bestFit="1" customWidth="1"/>
    <col min="7" max="7" width="5.218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2"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row>
    <row r="14" spans="2:12" x14ac:dyDescent="0.3">
      <c r="B14" s="3" t="s">
        <v>94</v>
      </c>
      <c r="F14" s="1"/>
    </row>
    <row r="15" spans="2:12" x14ac:dyDescent="0.3">
      <c r="B15" s="8"/>
      <c r="C15" s="8"/>
      <c r="D15" s="3" t="s">
        <v>16</v>
      </c>
      <c r="F15" s="1"/>
    </row>
    <row r="16" spans="2:12" x14ac:dyDescent="0.3">
      <c r="B16" s="11"/>
      <c r="C16" s="11"/>
      <c r="D16" s="3" t="s">
        <v>17</v>
      </c>
      <c r="F16" s="1"/>
    </row>
    <row r="17" spans="2:6" x14ac:dyDescent="0.3">
      <c r="B17" s="9"/>
      <c r="C17" s="9"/>
      <c r="D17" s="3" t="s">
        <v>18</v>
      </c>
    </row>
    <row r="19" spans="2:6" x14ac:dyDescent="0.3">
      <c r="B19" s="3" t="s">
        <v>10</v>
      </c>
    </row>
    <row r="20" spans="2:6" x14ac:dyDescent="0.3">
      <c r="B20" s="1" t="s">
        <v>0</v>
      </c>
      <c r="C20" s="1"/>
      <c r="D20" s="1" t="s">
        <v>1</v>
      </c>
      <c r="E20" s="1"/>
      <c r="F20" s="1" t="s">
        <v>15</v>
      </c>
    </row>
    <row r="21" spans="2:6" x14ac:dyDescent="0.3">
      <c r="B21" s="4">
        <f ca="1">RANDBETWEEN(1,20)</f>
        <v>18</v>
      </c>
      <c r="C21" s="12" t="str">
        <f ca="1">IF(RANDBETWEEN(0,1)=0,"+","-")</f>
        <v>-</v>
      </c>
      <c r="D21" s="4">
        <f ca="1">RANDBETWEEN(1,20)</f>
        <v>16</v>
      </c>
      <c r="E21" s="12" t="str">
        <f ca="1">IF(RANDBETWEEN(0,1)=0,"+","-")</f>
        <v>-</v>
      </c>
      <c r="F21" s="4">
        <f ca="1">RANDBETWEEN(1,20)</f>
        <v>5</v>
      </c>
    </row>
    <row r="23" spans="2:6" x14ac:dyDescent="0.3">
      <c r="B23" s="3" t="s">
        <v>11</v>
      </c>
    </row>
    <row r="24" spans="2:6" x14ac:dyDescent="0.3">
      <c r="B24" s="1" t="s">
        <v>0</v>
      </c>
      <c r="C24" s="1"/>
      <c r="D24" s="1" t="s">
        <v>1</v>
      </c>
      <c r="E24" s="1"/>
      <c r="F24" s="1" t="s">
        <v>1</v>
      </c>
    </row>
    <row r="25" spans="2:6" x14ac:dyDescent="0.3">
      <c r="B25" s="4">
        <f ca="1">RANDBETWEEN(1,99)</f>
        <v>54</v>
      </c>
      <c r="C25" s="12" t="str">
        <f ca="1">IF(RANDBETWEEN(0,1)=0,"+","-")</f>
        <v>+</v>
      </c>
      <c r="D25" s="4">
        <f ca="1">RANDBETWEEN(1,99)</f>
        <v>6</v>
      </c>
      <c r="E25" s="12" t="str">
        <f ca="1">IF(RANDBETWEEN(0,1)=0,"+","-")</f>
        <v>+</v>
      </c>
      <c r="F25" s="4">
        <f ca="1">RANDBETWEEN(1,99)</f>
        <v>87</v>
      </c>
    </row>
    <row r="27" spans="2:6" x14ac:dyDescent="0.3">
      <c r="B27" s="3" t="s">
        <v>86</v>
      </c>
    </row>
    <row r="28" spans="2:6" x14ac:dyDescent="0.3">
      <c r="B28" s="1" t="s">
        <v>0</v>
      </c>
      <c r="C28" s="1"/>
      <c r="D28" s="1" t="s">
        <v>1</v>
      </c>
      <c r="E28" s="1"/>
      <c r="F28" s="1" t="s">
        <v>1</v>
      </c>
    </row>
    <row r="29" spans="2:6" x14ac:dyDescent="0.3">
      <c r="B29" s="4">
        <f ca="1">RANDBETWEEN(1,999)</f>
        <v>579</v>
      </c>
      <c r="C29" s="12" t="str">
        <f ca="1">IF(RANDBETWEEN(0,1)=0,"+","-")</f>
        <v>-</v>
      </c>
      <c r="D29" s="4">
        <f ca="1">RANDBETWEEN(1,999)</f>
        <v>878</v>
      </c>
      <c r="E29" s="12" t="str">
        <f ca="1">IF(RANDBETWEEN(0,1)=0,"+","-")</f>
        <v>-</v>
      </c>
      <c r="F29" s="4">
        <f ca="1">RANDBETWEEN(1,999)</f>
        <v>604</v>
      </c>
    </row>
    <row r="31" spans="2:6" x14ac:dyDescent="0.3">
      <c r="B31" s="3" t="s">
        <v>103</v>
      </c>
    </row>
    <row r="32" spans="2:6" x14ac:dyDescent="0.3">
      <c r="B32" s="1" t="s">
        <v>0</v>
      </c>
      <c r="C32" s="1"/>
      <c r="D32" s="1" t="s">
        <v>1</v>
      </c>
      <c r="E32" s="1"/>
      <c r="F32" s="1" t="s">
        <v>1</v>
      </c>
    </row>
    <row r="33" spans="2:6" x14ac:dyDescent="0.3">
      <c r="B33" s="4">
        <f ca="1">RANDBETWEEN(1,9999)</f>
        <v>5377</v>
      </c>
      <c r="C33" s="12" t="str">
        <f ca="1">IF(RANDBETWEEN(0,1)=0,"+","-")</f>
        <v>+</v>
      </c>
      <c r="D33" s="4">
        <f ca="1">RANDBETWEEN(1,9999)</f>
        <v>7270</v>
      </c>
      <c r="E33" s="12" t="str">
        <f ca="1">IF(RANDBETWEEN(0,1)=0,"+","-")</f>
        <v>+</v>
      </c>
      <c r="F33" s="4">
        <f ca="1">RANDBETWEEN(1,9999)</f>
        <v>8636</v>
      </c>
    </row>
  </sheetData>
  <conditionalFormatting sqref="I3:I12">
    <cfRule type="containsText" dxfId="187" priority="1" operator="containsText" text="Nem jó a megoldás, jobb oldalon láthatod a megoldást">
      <formula>NOT(ISERROR(SEARCH("Nem jó a megoldás, jobb oldalon láthatod a megoldást",I3)))</formula>
    </cfRule>
    <cfRule type="containsText" dxfId="186" priority="2" operator="containsText" text="Helyes a megoldás">
      <formula>NOT(ISERROR(SEARCH("Helyes a megoldás",I3)))</formula>
    </cfRule>
  </conditionalFormatting>
  <pageMargins left="0.7" right="0.7" top="0.75" bottom="0.75" header="0.3" footer="0.3"/>
  <ignoredErrors>
    <ignoredError sqref="C25:E25 E29 C33:E33 C21 D21:E21 C29:D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83"/>
  <sheetViews>
    <sheetView workbookViewId="0">
      <selection activeCell="J58" sqref="J58"/>
    </sheetView>
  </sheetViews>
  <sheetFormatPr defaultRowHeight="15.6" x14ac:dyDescent="0.3"/>
  <cols>
    <col min="1" max="1" width="8.88671875" style="3"/>
    <col min="2" max="2" width="13.21875" style="3" customWidth="1"/>
    <col min="3" max="3" width="5" style="3" customWidth="1"/>
    <col min="4" max="4" width="13.109375" style="3" customWidth="1"/>
    <col min="5" max="5" width="6.10937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66</v>
      </c>
    </row>
    <row r="3" spans="2:11" x14ac:dyDescent="0.3">
      <c r="B3" s="3" t="s">
        <v>67</v>
      </c>
      <c r="D3" s="3" t="s">
        <v>68</v>
      </c>
    </row>
    <row r="4" spans="2:11" x14ac:dyDescent="0.3">
      <c r="B4" s="3" t="s">
        <v>62</v>
      </c>
      <c r="D4" s="3" t="s">
        <v>64</v>
      </c>
    </row>
    <row r="5" spans="2:11" x14ac:dyDescent="0.3">
      <c r="B5" s="3" t="s">
        <v>63</v>
      </c>
      <c r="D5" s="3" t="s">
        <v>65</v>
      </c>
    </row>
    <row r="6" spans="2:11" x14ac:dyDescent="0.3">
      <c r="B6" s="3" t="s">
        <v>195</v>
      </c>
    </row>
    <row r="7" spans="2:11" x14ac:dyDescent="0.3">
      <c r="B7" s="3" t="s">
        <v>69</v>
      </c>
    </row>
    <row r="8" spans="2:11" x14ac:dyDescent="0.3">
      <c r="B8" s="3" t="s">
        <v>70</v>
      </c>
    </row>
    <row r="10" spans="2:11" x14ac:dyDescent="0.3">
      <c r="B10" s="1" t="s">
        <v>59</v>
      </c>
      <c r="C10" s="1"/>
      <c r="D10" s="1" t="s">
        <v>60</v>
      </c>
      <c r="E10" s="2"/>
      <c r="F10" s="2" t="s">
        <v>61</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75</v>
      </c>
    </row>
    <row r="24" spans="2:11" x14ac:dyDescent="0.3">
      <c r="B24" s="11"/>
      <c r="C24" s="11"/>
      <c r="D24" s="3" t="s">
        <v>17</v>
      </c>
    </row>
    <row r="25" spans="2:11" x14ac:dyDescent="0.3">
      <c r="B25" s="9"/>
      <c r="C25" s="9"/>
      <c r="D25" s="3" t="s">
        <v>76</v>
      </c>
    </row>
    <row r="27" spans="2:11" x14ac:dyDescent="0.3">
      <c r="B27" s="3" t="s">
        <v>10</v>
      </c>
    </row>
    <row r="28" spans="2:11" x14ac:dyDescent="0.3">
      <c r="B28" s="1" t="s">
        <v>59</v>
      </c>
      <c r="C28" s="1"/>
      <c r="D28" s="1" t="s">
        <v>60</v>
      </c>
      <c r="E28" s="2"/>
      <c r="F28" s="2" t="s">
        <v>61</v>
      </c>
      <c r="G28" s="2"/>
    </row>
    <row r="29" spans="2:11" x14ac:dyDescent="0.3">
      <c r="B29" s="30"/>
      <c r="C29" s="10" t="str">
        <f ca="1">IF(RANDBETWEEN(0,1)=0,"+","-")</f>
        <v>-</v>
      </c>
      <c r="D29" s="4">
        <f ca="1">RANDBETWEEN(1,20)</f>
        <v>9</v>
      </c>
      <c r="E29" s="2" t="s">
        <v>6</v>
      </c>
      <c r="F29" s="13">
        <f ca="1">RANDBETWEEN(1,20)</f>
        <v>18</v>
      </c>
      <c r="G29" s="2"/>
    </row>
    <row r="31" spans="2:11" x14ac:dyDescent="0.3">
      <c r="B31" s="3" t="s">
        <v>11</v>
      </c>
    </row>
    <row r="32" spans="2:11" x14ac:dyDescent="0.3">
      <c r="B32" s="1" t="s">
        <v>59</v>
      </c>
      <c r="C32" s="1"/>
      <c r="D32" s="1" t="s">
        <v>60</v>
      </c>
      <c r="E32" s="2"/>
      <c r="F32" s="2" t="s">
        <v>61</v>
      </c>
      <c r="G32" s="2"/>
    </row>
    <row r="33" spans="2:7" x14ac:dyDescent="0.3">
      <c r="B33" s="30"/>
      <c r="C33" s="10" t="str">
        <f ca="1">IF(RANDBETWEEN(0,1)=0,"+","-")</f>
        <v>-</v>
      </c>
      <c r="D33" s="4">
        <f ca="1">RANDBETWEEN(1,99)</f>
        <v>64</v>
      </c>
      <c r="E33" s="2" t="s">
        <v>6</v>
      </c>
      <c r="F33" s="13">
        <f ca="1">RANDBETWEEN(1,99)</f>
        <v>68</v>
      </c>
      <c r="G33" s="2"/>
    </row>
    <row r="35" spans="2:7" x14ac:dyDescent="0.3">
      <c r="B35" s="3" t="s">
        <v>86</v>
      </c>
    </row>
    <row r="36" spans="2:7" x14ac:dyDescent="0.3">
      <c r="B36" s="1" t="s">
        <v>59</v>
      </c>
      <c r="C36" s="1"/>
      <c r="D36" s="1" t="s">
        <v>60</v>
      </c>
      <c r="E36" s="2"/>
      <c r="F36" s="2" t="s">
        <v>61</v>
      </c>
      <c r="G36" s="2"/>
    </row>
    <row r="37" spans="2:7" x14ac:dyDescent="0.3">
      <c r="B37" s="30"/>
      <c r="C37" s="10" t="str">
        <f ca="1">IF(RANDBETWEEN(0,1)=0,"+","-")</f>
        <v>-</v>
      </c>
      <c r="D37" s="4">
        <f ca="1">RANDBETWEEN(1,999)</f>
        <v>922</v>
      </c>
      <c r="E37" s="2" t="s">
        <v>6</v>
      </c>
      <c r="F37" s="13">
        <f ca="1">RANDBETWEEN(1,999)</f>
        <v>898</v>
      </c>
      <c r="G37" s="2"/>
    </row>
    <row r="39" spans="2:7" x14ac:dyDescent="0.3">
      <c r="B39" s="3" t="s">
        <v>103</v>
      </c>
    </row>
    <row r="40" spans="2:7" x14ac:dyDescent="0.3">
      <c r="B40" s="1" t="s">
        <v>59</v>
      </c>
      <c r="C40" s="1"/>
      <c r="D40" s="1" t="s">
        <v>60</v>
      </c>
      <c r="E40" s="2"/>
      <c r="F40" s="2" t="s">
        <v>61</v>
      </c>
      <c r="G40" s="2"/>
    </row>
    <row r="41" spans="2:7" x14ac:dyDescent="0.3">
      <c r="B41" s="30"/>
      <c r="C41" s="10" t="str">
        <f ca="1">IF(RANDBETWEEN(0,1)=0,"+","-")</f>
        <v>+</v>
      </c>
      <c r="D41" s="4">
        <f ca="1">RANDBETWEEN(1,9999)</f>
        <v>1366</v>
      </c>
      <c r="E41" s="2" t="s">
        <v>6</v>
      </c>
      <c r="F41" s="13">
        <f ca="1">RANDBETWEEN(1,9999)</f>
        <v>214</v>
      </c>
      <c r="G41" s="2"/>
    </row>
    <row r="44" spans="2:7" x14ac:dyDescent="0.3">
      <c r="B44" s="3" t="s">
        <v>66</v>
      </c>
    </row>
    <row r="45" spans="2:7" x14ac:dyDescent="0.3">
      <c r="B45" s="3" t="s">
        <v>67</v>
      </c>
      <c r="D45" s="3" t="s">
        <v>68</v>
      </c>
    </row>
    <row r="46" spans="2:7" x14ac:dyDescent="0.3">
      <c r="B46" s="3" t="s">
        <v>71</v>
      </c>
      <c r="D46" s="3" t="s">
        <v>73</v>
      </c>
    </row>
    <row r="47" spans="2:7" x14ac:dyDescent="0.3">
      <c r="B47" s="3" t="s">
        <v>72</v>
      </c>
      <c r="D47" s="3" t="s">
        <v>74</v>
      </c>
    </row>
    <row r="48" spans="2:7" x14ac:dyDescent="0.3">
      <c r="B48" s="3" t="s">
        <v>196</v>
      </c>
    </row>
    <row r="49" spans="2:9" x14ac:dyDescent="0.3">
      <c r="B49" s="3" t="s">
        <v>77</v>
      </c>
    </row>
    <row r="50" spans="2:9" x14ac:dyDescent="0.3">
      <c r="B50" s="3" t="s">
        <v>78</v>
      </c>
    </row>
    <row r="52" spans="2:9" x14ac:dyDescent="0.3">
      <c r="B52" s="1" t="s">
        <v>60</v>
      </c>
      <c r="C52" s="1"/>
      <c r="D52" s="1" t="s">
        <v>59</v>
      </c>
      <c r="E52" s="2"/>
      <c r="F52" s="2" t="s">
        <v>61</v>
      </c>
      <c r="G52" s="2"/>
      <c r="H52" s="1" t="s">
        <v>3</v>
      </c>
      <c r="I52" s="2" t="s">
        <v>4</v>
      </c>
    </row>
    <row r="53" spans="2:9" x14ac:dyDescent="0.3">
      <c r="B53" s="4">
        <v>6</v>
      </c>
      <c r="C53" s="10" t="s">
        <v>5</v>
      </c>
      <c r="D53" s="25">
        <v>3</v>
      </c>
      <c r="E53" s="2" t="s">
        <v>6</v>
      </c>
      <c r="F53" s="13">
        <v>9</v>
      </c>
      <c r="G53" s="2"/>
      <c r="H53" s="1" t="str">
        <f>IF(ISBLANK(D53)=FALSE,IF(C53="+",IF(D53=F53-B53,"Helyes a megoldás","Nem jó a megoldás, jobb oldalon láthatod a megoldást"),IF(C53="-",IF(D53=B53-F53,"Helyes a megoldás","Nem jó a megoldás, jobb oldalon láthatod a megoldást"))),"")</f>
        <v>Helyes a megoldás</v>
      </c>
      <c r="I53" s="6" t="str">
        <f>IF(ISBLANK(D53)=FALSE,IF(C53="+",IF(D53=F53-B53,"",F53-B53),IF(C53="-",IF(D53=B53-F53,"",B53-F53))),"")</f>
        <v/>
      </c>
    </row>
    <row r="54" spans="2:9" x14ac:dyDescent="0.3">
      <c r="B54" s="4">
        <v>1</v>
      </c>
      <c r="C54" s="10" t="s">
        <v>5</v>
      </c>
      <c r="D54" s="25">
        <v>5</v>
      </c>
      <c r="E54" s="2" t="s">
        <v>6</v>
      </c>
      <c r="F54" s="13">
        <v>8</v>
      </c>
      <c r="G54" s="2"/>
      <c r="H54" s="1" t="str">
        <f t="shared" ref="H54:H62" si="2">IF(ISBLANK(D54)=FALSE,IF(C54="+",IF(D54=F54-B54,"Helyes a megoldás","Nem jó a megoldás, jobb oldalon láthatod a megoldást"),IF(C54="-",IF(D54=B54-F54,"Helyes a megoldás","Nem jó a megoldás, jobb oldalon láthatod a megoldást"))),"")</f>
        <v>Nem jó a megoldás, jobb oldalon láthatod a megoldást</v>
      </c>
      <c r="I54" s="6">
        <f t="shared" ref="I54:I62" si="3">IF(ISBLANK(D54)=FALSE,IF(C54="+",IF(D54=F54-B54,"",F54-B54),IF(C54="-",IF(D54=B54-F54,"",B54-F54))),"")</f>
        <v>7</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4"/>
      <c r="C59" s="10" t="s">
        <v>5</v>
      </c>
      <c r="D59" s="25"/>
      <c r="E59" s="2" t="s">
        <v>6</v>
      </c>
      <c r="F59" s="13"/>
      <c r="G59" s="2"/>
      <c r="H59" s="1" t="str">
        <f t="shared" si="2"/>
        <v/>
      </c>
      <c r="I59" s="6" t="str">
        <f t="shared" si="3"/>
        <v/>
      </c>
    </row>
    <row r="60" spans="2:9" x14ac:dyDescent="0.3">
      <c r="B60" s="4"/>
      <c r="C60" s="10" t="s">
        <v>5</v>
      </c>
      <c r="D60" s="25"/>
      <c r="E60" s="2" t="s">
        <v>6</v>
      </c>
      <c r="F60" s="13"/>
      <c r="G60" s="2"/>
      <c r="H60" s="1" t="str">
        <f t="shared" si="2"/>
        <v/>
      </c>
      <c r="I60" s="6" t="str">
        <f t="shared" si="3"/>
        <v/>
      </c>
    </row>
    <row r="61" spans="2:9" x14ac:dyDescent="0.3">
      <c r="B61" s="4"/>
      <c r="C61" s="10" t="s">
        <v>5</v>
      </c>
      <c r="D61" s="25"/>
      <c r="E61" s="2" t="s">
        <v>6</v>
      </c>
      <c r="F61" s="13"/>
      <c r="G61" s="2"/>
      <c r="H61" s="1" t="str">
        <f t="shared" si="2"/>
        <v/>
      </c>
      <c r="I61" s="6" t="str">
        <f t="shared" si="3"/>
        <v/>
      </c>
    </row>
    <row r="62" spans="2:9" x14ac:dyDescent="0.3">
      <c r="B62" s="4"/>
      <c r="C62" s="10" t="s">
        <v>5</v>
      </c>
      <c r="D62" s="25"/>
      <c r="E62" s="2" t="s">
        <v>6</v>
      </c>
      <c r="F62" s="13"/>
      <c r="G62" s="2"/>
      <c r="H62" s="1" t="str">
        <f t="shared" si="2"/>
        <v/>
      </c>
      <c r="I62" s="6" t="str">
        <f t="shared" si="3"/>
        <v/>
      </c>
    </row>
    <row r="63" spans="2:9" x14ac:dyDescent="0.3">
      <c r="B63" s="1"/>
      <c r="C63" s="1"/>
      <c r="D63" s="1"/>
      <c r="H63" s="1" t="str">
        <f t="shared" ref="H63" si="4">IF(ISBLANK(D63)=FALSE,IF(C63="+",IF(D63=F63-B63,"Helyes a megoldás","Nem jó a megoldás, jobb oldalon láthatod a megoldást"),IF(C63="-",IF(D63=B63-F63,"Helyes a megoldás","Nem jó a megoldás, jobb oldalon láthatod a megoldást"))),"")</f>
        <v/>
      </c>
      <c r="I63" s="6"/>
    </row>
    <row r="64" spans="2:9" x14ac:dyDescent="0.3">
      <c r="B64" s="3" t="s">
        <v>94</v>
      </c>
    </row>
    <row r="65" spans="2:7" x14ac:dyDescent="0.3">
      <c r="B65" s="8"/>
      <c r="C65" s="8"/>
      <c r="D65" s="3" t="s">
        <v>75</v>
      </c>
    </row>
    <row r="66" spans="2:7" x14ac:dyDescent="0.3">
      <c r="B66" s="11"/>
      <c r="C66" s="11"/>
      <c r="D66" s="3" t="s">
        <v>17</v>
      </c>
    </row>
    <row r="67" spans="2:7" x14ac:dyDescent="0.3">
      <c r="B67" s="9"/>
      <c r="C67" s="9"/>
      <c r="D67" s="3" t="s">
        <v>76</v>
      </c>
    </row>
    <row r="69" spans="2:7" x14ac:dyDescent="0.3">
      <c r="B69" s="3" t="s">
        <v>10</v>
      </c>
    </row>
    <row r="70" spans="2:7" x14ac:dyDescent="0.3">
      <c r="B70" s="1" t="s">
        <v>60</v>
      </c>
      <c r="C70" s="1"/>
      <c r="D70" s="1" t="s">
        <v>59</v>
      </c>
      <c r="E70" s="2"/>
      <c r="F70" s="2" t="s">
        <v>61</v>
      </c>
      <c r="G70" s="2"/>
    </row>
    <row r="71" spans="2:7" x14ac:dyDescent="0.3">
      <c r="B71" s="4">
        <f ca="1">RANDBETWEEN(1,20)</f>
        <v>19</v>
      </c>
      <c r="C71" s="10" t="str">
        <f ca="1">IF(RANDBETWEEN(0,1)=0,"+","-")</f>
        <v>-</v>
      </c>
      <c r="D71" s="30"/>
      <c r="E71" s="2" t="s">
        <v>6</v>
      </c>
      <c r="F71" s="13">
        <f ca="1">RANDBETWEEN(1,20)</f>
        <v>14</v>
      </c>
      <c r="G71" s="2"/>
    </row>
    <row r="73" spans="2:7" x14ac:dyDescent="0.3">
      <c r="B73" s="3" t="s">
        <v>11</v>
      </c>
    </row>
    <row r="74" spans="2:7" x14ac:dyDescent="0.3">
      <c r="B74" s="1" t="s">
        <v>60</v>
      </c>
      <c r="C74" s="1"/>
      <c r="D74" s="1" t="s">
        <v>59</v>
      </c>
      <c r="E74" s="2"/>
      <c r="F74" s="2" t="s">
        <v>61</v>
      </c>
      <c r="G74" s="2"/>
    </row>
    <row r="75" spans="2:7" x14ac:dyDescent="0.3">
      <c r="B75" s="4">
        <f ca="1">RANDBETWEEN(1,99)</f>
        <v>57</v>
      </c>
      <c r="C75" s="10" t="str">
        <f ca="1">IF(RANDBETWEEN(0,1)=0,"+","-")</f>
        <v>+</v>
      </c>
      <c r="D75" s="30"/>
      <c r="E75" s="2" t="s">
        <v>6</v>
      </c>
      <c r="F75" s="13">
        <f ca="1">RANDBETWEEN(1,99)</f>
        <v>86</v>
      </c>
      <c r="G75" s="2"/>
    </row>
    <row r="77" spans="2:7" x14ac:dyDescent="0.3">
      <c r="B77" s="3" t="s">
        <v>86</v>
      </c>
    </row>
    <row r="78" spans="2:7" x14ac:dyDescent="0.3">
      <c r="B78" s="1" t="s">
        <v>60</v>
      </c>
      <c r="C78" s="1"/>
      <c r="D78" s="1" t="s">
        <v>59</v>
      </c>
      <c r="E78" s="2"/>
      <c r="F78" s="2" t="s">
        <v>61</v>
      </c>
      <c r="G78" s="2"/>
    </row>
    <row r="79" spans="2:7" x14ac:dyDescent="0.3">
      <c r="B79" s="4">
        <f ca="1">RANDBETWEEN(1,999)</f>
        <v>689</v>
      </c>
      <c r="C79" s="10" t="str">
        <f ca="1">IF(RANDBETWEEN(0,1)=0,"+","-")</f>
        <v>+</v>
      </c>
      <c r="D79" s="30"/>
      <c r="E79" s="2" t="s">
        <v>6</v>
      </c>
      <c r="F79" s="13">
        <f ca="1">RANDBETWEEN(1,999)</f>
        <v>932</v>
      </c>
      <c r="G79" s="2"/>
    </row>
    <row r="81" spans="2:7" x14ac:dyDescent="0.3">
      <c r="B81" s="3" t="s">
        <v>103</v>
      </c>
    </row>
    <row r="82" spans="2:7" x14ac:dyDescent="0.3">
      <c r="B82" s="1" t="s">
        <v>60</v>
      </c>
      <c r="C82" s="1"/>
      <c r="D82" s="1" t="s">
        <v>59</v>
      </c>
      <c r="E82" s="2"/>
      <c r="F82" s="2" t="s">
        <v>61</v>
      </c>
      <c r="G82" s="2"/>
    </row>
    <row r="83" spans="2:7" x14ac:dyDescent="0.3">
      <c r="B83" s="4">
        <f ca="1">RANDBETWEEN(1,9999)</f>
        <v>7605</v>
      </c>
      <c r="C83" s="10" t="str">
        <f ca="1">IF(RANDBETWEEN(0,1)=0,"+","-")</f>
        <v>-</v>
      </c>
      <c r="D83" s="30"/>
      <c r="E83" s="2" t="s">
        <v>6</v>
      </c>
      <c r="F83" s="13">
        <f ca="1">RANDBETWEEN(1,9999)</f>
        <v>246</v>
      </c>
      <c r="G83" s="2"/>
    </row>
  </sheetData>
  <conditionalFormatting sqref="H11:H20 H53:H63">
    <cfRule type="containsText" dxfId="185" priority="3" operator="containsText" text="Nem jó a megoldás, jobb oldalon láthatod a megoldást">
      <formula>NOT(ISERROR(SEARCH("Nem jó a megoldás, jobb oldalon láthatod a megoldást",H11)))</formula>
    </cfRule>
    <cfRule type="containsText" dxfId="184" priority="4" operator="containsText" text="Helyes a megoldás">
      <formula>NOT(ISERROR(SEARCH("Helyes a megoldás",H11)))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36"/>
  <sheetViews>
    <sheetView workbookViewId="0">
      <selection activeCell="G8" sqref="G8"/>
    </sheetView>
  </sheetViews>
  <sheetFormatPr defaultRowHeight="15.6" x14ac:dyDescent="0.3"/>
  <cols>
    <col min="1" max="1" width="8.88671875" style="3"/>
    <col min="2" max="2" width="10.88671875" style="3" bestFit="1" customWidth="1"/>
    <col min="3" max="3" width="4.44140625" style="3" customWidth="1"/>
    <col min="4" max="4" width="11.33203125" style="3" bestFit="1" customWidth="1"/>
    <col min="5" max="5" width="5.4414062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79</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79</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79</v>
      </c>
      <c r="D5" s="4"/>
      <c r="E5" s="2" t="s">
        <v>6</v>
      </c>
      <c r="F5" s="5"/>
      <c r="G5" s="1" t="str">
        <f t="shared" si="0"/>
        <v/>
      </c>
      <c r="H5" s="6" t="str">
        <f t="shared" si="1"/>
        <v/>
      </c>
      <c r="I5" s="2"/>
      <c r="J5" s="7"/>
    </row>
    <row r="6" spans="2:10" x14ac:dyDescent="0.3">
      <c r="B6" s="4"/>
      <c r="C6" s="1" t="s">
        <v>79</v>
      </c>
      <c r="D6" s="4"/>
      <c r="E6" s="2" t="s">
        <v>6</v>
      </c>
      <c r="F6" s="5"/>
      <c r="G6" s="1" t="str">
        <f t="shared" si="0"/>
        <v/>
      </c>
      <c r="H6" s="6" t="str">
        <f t="shared" si="1"/>
        <v/>
      </c>
      <c r="I6" s="2"/>
      <c r="J6" s="7"/>
    </row>
    <row r="7" spans="2:10" x14ac:dyDescent="0.3">
      <c r="B7" s="4"/>
      <c r="C7" s="1" t="s">
        <v>79</v>
      </c>
      <c r="D7" s="4"/>
      <c r="E7" s="2" t="s">
        <v>6</v>
      </c>
      <c r="F7" s="5"/>
      <c r="G7" s="1" t="str">
        <f t="shared" si="0"/>
        <v/>
      </c>
      <c r="H7" s="6" t="str">
        <f t="shared" si="1"/>
        <v/>
      </c>
      <c r="I7" s="2"/>
      <c r="J7" s="7"/>
    </row>
    <row r="8" spans="2:10" x14ac:dyDescent="0.3">
      <c r="B8" s="4"/>
      <c r="C8" s="1" t="s">
        <v>79</v>
      </c>
      <c r="D8" s="4"/>
      <c r="E8" s="2" t="s">
        <v>6</v>
      </c>
      <c r="F8" s="5"/>
      <c r="G8" s="1" t="str">
        <f t="shared" si="0"/>
        <v/>
      </c>
      <c r="H8" s="6" t="str">
        <f t="shared" si="1"/>
        <v/>
      </c>
      <c r="I8" s="2"/>
      <c r="J8" s="7"/>
    </row>
    <row r="9" spans="2:10" x14ac:dyDescent="0.3">
      <c r="B9" s="4"/>
      <c r="C9" s="1" t="s">
        <v>79</v>
      </c>
      <c r="D9" s="4"/>
      <c r="E9" s="2" t="s">
        <v>6</v>
      </c>
      <c r="F9" s="5"/>
      <c r="G9" s="1" t="str">
        <f t="shared" si="0"/>
        <v/>
      </c>
      <c r="H9" s="6" t="str">
        <f t="shared" si="1"/>
        <v/>
      </c>
      <c r="I9" s="2"/>
      <c r="J9" s="7"/>
    </row>
    <row r="10" spans="2:10" x14ac:dyDescent="0.3">
      <c r="B10" s="4"/>
      <c r="C10" s="1" t="s">
        <v>79</v>
      </c>
      <c r="D10" s="4"/>
      <c r="E10" s="2" t="s">
        <v>6</v>
      </c>
      <c r="F10" s="5"/>
      <c r="G10" s="1" t="str">
        <f t="shared" si="0"/>
        <v/>
      </c>
      <c r="H10" s="6" t="str">
        <f t="shared" si="1"/>
        <v/>
      </c>
      <c r="I10" s="2"/>
      <c r="J10" s="7"/>
    </row>
    <row r="11" spans="2:10" x14ac:dyDescent="0.3">
      <c r="B11" s="4"/>
      <c r="C11" s="1" t="s">
        <v>79</v>
      </c>
      <c r="D11" s="4"/>
      <c r="E11" s="2" t="s">
        <v>6</v>
      </c>
      <c r="F11" s="5"/>
      <c r="G11" s="1" t="str">
        <f t="shared" si="0"/>
        <v/>
      </c>
      <c r="H11" s="6" t="str">
        <f t="shared" si="1"/>
        <v/>
      </c>
      <c r="I11" s="2"/>
      <c r="J11" s="7"/>
    </row>
    <row r="12" spans="2:10" x14ac:dyDescent="0.3">
      <c r="B12" s="4"/>
      <c r="C12" s="1" t="s">
        <v>79</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80</v>
      </c>
      <c r="D15" s="1"/>
    </row>
    <row r="16" spans="2:10" x14ac:dyDescent="0.3">
      <c r="B16" s="9"/>
      <c r="C16" s="3" t="s">
        <v>82</v>
      </c>
    </row>
    <row r="18" spans="2:4" x14ac:dyDescent="0.3">
      <c r="B18" s="3" t="s">
        <v>81</v>
      </c>
    </row>
    <row r="19" spans="2:4" x14ac:dyDescent="0.3">
      <c r="B19" s="1" t="s">
        <v>0</v>
      </c>
      <c r="C19" s="1"/>
      <c r="D19" s="1" t="s">
        <v>1</v>
      </c>
    </row>
    <row r="20" spans="2:4" x14ac:dyDescent="0.3">
      <c r="B20" s="4">
        <f ca="1">RANDBETWEEN(1,10)</f>
        <v>9</v>
      </c>
      <c r="C20" s="1" t="s">
        <v>79</v>
      </c>
      <c r="D20" s="4">
        <f ca="1">RANDBETWEEN(1,99)</f>
        <v>74</v>
      </c>
    </row>
    <row r="22" spans="2:4" x14ac:dyDescent="0.3">
      <c r="B22" s="3" t="s">
        <v>11</v>
      </c>
    </row>
    <row r="23" spans="2:4" x14ac:dyDescent="0.3">
      <c r="B23" s="1" t="s">
        <v>0</v>
      </c>
      <c r="C23" s="1"/>
      <c r="D23" s="1" t="s">
        <v>1</v>
      </c>
    </row>
    <row r="24" spans="2:4" x14ac:dyDescent="0.3">
      <c r="B24" s="4">
        <f ca="1">RANDBETWEEN(1,100)</f>
        <v>84</v>
      </c>
      <c r="C24" s="1" t="s">
        <v>79</v>
      </c>
      <c r="D24" s="4">
        <f ca="1">RANDBETWEEN(1,99)</f>
        <v>84</v>
      </c>
    </row>
    <row r="26" spans="2:4" x14ac:dyDescent="0.3">
      <c r="B26" s="3" t="s">
        <v>87</v>
      </c>
    </row>
    <row r="27" spans="2:4" x14ac:dyDescent="0.3">
      <c r="B27" s="1" t="s">
        <v>0</v>
      </c>
      <c r="C27" s="1"/>
      <c r="D27" s="1" t="s">
        <v>1</v>
      </c>
    </row>
    <row r="28" spans="2:4" x14ac:dyDescent="0.3">
      <c r="B28" s="4">
        <f ca="1">RANDBETWEEN(1,500)</f>
        <v>358</v>
      </c>
      <c r="C28" s="1" t="s">
        <v>79</v>
      </c>
      <c r="D28" s="4">
        <f ca="1">RANDBETWEEN(1,99)</f>
        <v>76</v>
      </c>
    </row>
    <row r="30" spans="2:4" x14ac:dyDescent="0.3">
      <c r="B30" s="3" t="s">
        <v>86</v>
      </c>
    </row>
    <row r="31" spans="2:4" x14ac:dyDescent="0.3">
      <c r="B31" s="1" t="s">
        <v>0</v>
      </c>
      <c r="C31" s="1"/>
      <c r="D31" s="1" t="s">
        <v>1</v>
      </c>
    </row>
    <row r="32" spans="2:4" x14ac:dyDescent="0.3">
      <c r="B32" s="4">
        <f ca="1">RANDBETWEEN(1,1000)</f>
        <v>873</v>
      </c>
      <c r="C32" s="1" t="s">
        <v>79</v>
      </c>
      <c r="D32" s="4">
        <f ca="1">RANDBETWEEN(1,99)</f>
        <v>7</v>
      </c>
    </row>
    <row r="34" spans="2:4" x14ac:dyDescent="0.3">
      <c r="B34" s="3" t="s">
        <v>103</v>
      </c>
    </row>
    <row r="35" spans="2:4" x14ac:dyDescent="0.3">
      <c r="B35" s="1" t="s">
        <v>0</v>
      </c>
      <c r="C35" s="1"/>
      <c r="D35" s="1" t="s">
        <v>1</v>
      </c>
    </row>
    <row r="36" spans="2:4" x14ac:dyDescent="0.3">
      <c r="B36" s="4">
        <f ca="1">RANDBETWEEN(1,10000)</f>
        <v>1833</v>
      </c>
      <c r="C36" s="1" t="s">
        <v>79</v>
      </c>
      <c r="D36" s="4">
        <f ca="1">RANDBETWEEN(1,99)</f>
        <v>37</v>
      </c>
    </row>
  </sheetData>
  <conditionalFormatting sqref="G3:G12">
    <cfRule type="containsText" dxfId="183" priority="1" operator="containsText" text="Nem jó a megoldás, jobb oldalon láthatod a megoldást">
      <formula>NOT(ISERROR(SEARCH("Nem jó a megoldás, jobb oldalon láthatod a megoldást",G3)))</formula>
    </cfRule>
    <cfRule type="containsText" dxfId="182" priority="2" operator="containsText" text="Helyes a megoldás">
      <formula>NOT(ISERROR(SEARCH("Helyes a megoldás",G3)))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X32"/>
  <sheetViews>
    <sheetView workbookViewId="0">
      <selection activeCell="Q18" sqref="Q18"/>
    </sheetView>
  </sheetViews>
  <sheetFormatPr defaultRowHeight="15.6" x14ac:dyDescent="0.3"/>
  <cols>
    <col min="1" max="1" width="8.88671875" style="3"/>
    <col min="2" max="2" width="15.886718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24" ht="16.2" thickBot="1" x14ac:dyDescent="0.35"/>
    <row r="2" spans="2:24" ht="16.2" thickTop="1" x14ac:dyDescent="0.3">
      <c r="B2" s="91" t="s">
        <v>155</v>
      </c>
      <c r="C2" s="92"/>
      <c r="D2" s="92"/>
      <c r="E2" s="92"/>
      <c r="F2" s="92"/>
      <c r="G2" s="93"/>
      <c r="I2" s="91" t="s">
        <v>156</v>
      </c>
      <c r="J2" s="92"/>
      <c r="K2" s="92"/>
      <c r="L2" s="92"/>
      <c r="M2" s="92"/>
      <c r="N2" s="92"/>
      <c r="O2" s="93"/>
      <c r="Q2" s="91" t="s">
        <v>157</v>
      </c>
      <c r="R2" s="92"/>
      <c r="S2" s="92"/>
      <c r="T2" s="92"/>
      <c r="U2" s="92"/>
      <c r="V2" s="92"/>
      <c r="W2" s="92"/>
      <c r="X2" s="93"/>
    </row>
    <row r="3" spans="2:24" x14ac:dyDescent="0.3">
      <c r="B3" s="42"/>
      <c r="G3" s="43"/>
      <c r="I3" s="42"/>
      <c r="O3" s="43"/>
      <c r="Q3" s="42"/>
      <c r="X3" s="43"/>
    </row>
    <row r="4" spans="2:24" x14ac:dyDescent="0.3">
      <c r="B4" s="42"/>
      <c r="G4" s="43"/>
      <c r="I4" s="42"/>
      <c r="O4" s="43"/>
      <c r="Q4" s="42"/>
      <c r="X4" s="43"/>
    </row>
    <row r="5" spans="2:24" x14ac:dyDescent="0.3">
      <c r="B5" s="42"/>
      <c r="C5" s="44"/>
      <c r="D5" s="44">
        <f>IF(E6*G6&gt;79,8,IF(E6*G6&gt;69,7,IF(E6*G6&gt;59,6,IF(E6*G6&gt;49,5,IF(E6*G6&gt;39,4,IF(E6*G6&gt;29,3,IF(E6*G6&gt;19,2,IF(E6*G6&gt;9,1,0))))))))</f>
        <v>1</v>
      </c>
      <c r="E5" s="44"/>
      <c r="G5" s="43"/>
      <c r="I5" s="42"/>
      <c r="J5" s="44"/>
      <c r="K5" s="44">
        <f>IF(L6*O6+L5&gt;79,8,IF(L6*O6+L5&gt;69,7,IF(L6*O6+L5&gt;59,6,IF(L6*O6+L5&gt;49,5,IF(L6*O6+L5&gt;39,4,IF(L6*O6+L5&gt;29,3,IF(L6*O6+L5&gt;19,2,IF(L6*O6+L5&gt;9,1,0))))))))</f>
        <v>0</v>
      </c>
      <c r="L5" s="44">
        <f>IF(M6*O6&gt;79,8,IF(M6*O6&gt;69,7,IF(M6*O6&gt;59,6,IF(M6*O6&gt;49,5,IF(M6*O6&gt;39,4,IF(M6*O6&gt;29,3,IF(M6*O6&gt;19,2,IF(M6*O6&gt;9,1,0))))))))</f>
        <v>0</v>
      </c>
      <c r="M5" s="44"/>
      <c r="O5" s="43"/>
      <c r="Q5" s="45"/>
      <c r="R5" s="44"/>
      <c r="S5" s="44">
        <f>IF(T6*X6+T5&gt;79,8,IF(T6*X6+T5&gt;69,7,IF(T6*X6+T5&gt;59,6,IF(T6*X6+T5&gt;49,5,IF(T6*X6+T5&gt;39,4,IF(T6*X6+T5&gt;29,3,IF(T6*X6+T5&gt;19,2,IF(T6*X6+T5&gt;9,1,0))))))))</f>
        <v>1</v>
      </c>
      <c r="T5" s="44">
        <f>IF(U6*X6+U5&gt;79,8,IF(U6*X6+U5&gt;69,7,IF(U6*X6+U5&gt;59,6,IF(U6*X6+U5&gt;49,5,IF(U6*X6+U5&gt;39,4,IF(U6*X6+U5&gt;29,3,IF(U6*X6+U5&gt;19,2,IF(U6*X6+U5&gt;9,1,0))))))))</f>
        <v>1</v>
      </c>
      <c r="U5" s="44">
        <f>IF(V6*X6&gt;79,8,IF(V6*X6&gt;69,7,IF(V6*X6&gt;59,6,IF(V6*X6&gt;49,5,IF(V6*X6&gt;39,4,IF(V6*X6&gt;29,3,IF(V6*X6&gt;19,2,IF(V6*X6&gt;9,1,0))))))))</f>
        <v>0</v>
      </c>
      <c r="V5" s="44"/>
      <c r="X5" s="43"/>
    </row>
    <row r="6" spans="2:24" ht="16.2" thickBot="1" x14ac:dyDescent="0.35">
      <c r="B6" s="42"/>
      <c r="D6" s="55">
        <v>3</v>
      </c>
      <c r="E6" s="55">
        <v>9</v>
      </c>
      <c r="F6" s="2" t="s">
        <v>79</v>
      </c>
      <c r="G6" s="56">
        <v>2</v>
      </c>
      <c r="I6" s="42"/>
      <c r="K6" s="55">
        <v>1</v>
      </c>
      <c r="L6" s="55">
        <v>1</v>
      </c>
      <c r="M6" s="55">
        <v>1</v>
      </c>
      <c r="N6" s="2" t="s">
        <v>79</v>
      </c>
      <c r="O6" s="56">
        <v>9</v>
      </c>
      <c r="Q6" s="47"/>
      <c r="S6" s="55">
        <v>3</v>
      </c>
      <c r="T6" s="55">
        <v>9</v>
      </c>
      <c r="U6" s="55">
        <v>8</v>
      </c>
      <c r="V6" s="55">
        <v>1</v>
      </c>
      <c r="W6" s="2" t="s">
        <v>79</v>
      </c>
      <c r="X6" s="56">
        <v>2</v>
      </c>
    </row>
    <row r="7" spans="2:24" ht="16.2" thickTop="1" x14ac:dyDescent="0.3">
      <c r="B7" s="42"/>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9">
        <f>IF(E6*G6&gt;79,E6*G6-80,IF(E6*G6&gt;69,E6*G6-70,IF(E6*G6&gt;59,E6*G6-60,IF(E6*G6&gt;49,E6*G6-50,IF(E6*G6&gt;39,E6*G6-40,IF(E6*G6&gt;29,E6*G6-30,IF(E6*G6&gt;19,E6*G6-20,IF(E6*G6&gt;9,E6*G6-10,E6*G6))))))))</f>
        <v>8</v>
      </c>
      <c r="F7" s="49"/>
      <c r="G7" s="43"/>
      <c r="I7" s="42"/>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9</v>
      </c>
      <c r="L7" s="15">
        <f>IF(L6*O6+L5&gt;79,L6*O6+L5-80,IF(L6*O6+L5&gt;69,L6*O6+L5-70,IF(L6*O6+L5&gt;59,L6*O6+L5-60,IF(L6*O6+L5&gt;49,L6*O6+L5-50,IF(L6*O6+L5&gt;39,L6*O6+L5-40,IF(L6*O6+L5&gt;29,L6*O6+L5-30,IF(L6*O6+L5&gt;19,L6*O6+L5-20,IF(L6*O6+L5&gt;9,L6*O6+L5-10,L6*O6+L5))))))))</f>
        <v>9</v>
      </c>
      <c r="M7" s="49">
        <f>IF(M6*O6&gt;79,M6*O6-80,IF(M6*O6&gt;69,M6*O6-70,IF(M6*O6&gt;59,M6*O6-60,IF(M6*O6&gt;49,M6*O6-50,IF(M6*O6&gt;39,M6*O6-40,IF(M6*O6&gt;29,M6*O6-30,IF(M6*O6&gt;19,M6*O6-20,IF(M6*O6&gt;9,M6*O6-10,M6*O6))))))))</f>
        <v>9</v>
      </c>
      <c r="N7" s="49"/>
      <c r="O7" s="43"/>
      <c r="Q7" s="51"/>
      <c r="R7" s="15">
        <f>IF(S6*X6+S5&gt;79,8,IF(S6*X6+S5&gt;69,7,IF(S6*X6+S5&gt;59,6,IF(S6*X6+S5&gt;49,5,IF(S6*X6+S5&gt;39,4,IF(S6*X6+S5&gt;29,3,IF(S6*X6+S5&gt;19,2,IF(S6*X6+S5&gt;9,1,0))))))))</f>
        <v>0</v>
      </c>
      <c r="S7" s="15">
        <f>IF(S6*X6+S5&gt;79,S6*X6+S5-80,IF(S6*X6+S5&gt;69,S6*X6+S5-70,IF(S6*X6+S5&gt;59,S6*X6+S5-60,IF(S6*X6+S5&gt;49,S6*X6+S5-50,IF(S6*X6+S5&gt;39,S6*X6+S5-40,IF(S6*X6+S5&gt;29,S6*X6+S5-30,IF(S6*X6+S5&gt;19,S6*X6+S5-20,IF(S6*X6+S5&gt;9,S6*X6+S5-10,S6*X6+S5))))))))</f>
        <v>7</v>
      </c>
      <c r="T7" s="15">
        <f>IF(T6*X6+T5&gt;79,T6*X6+T5-80,IF(T6*X6+T5&gt;69,T6*X6+T5-70,IF(T6*X6+T5&gt;59,T6*X6+T5-60,IF(T6*X6+T5&gt;49,T6*X6+T5-50,IF(T6*X6+T5&gt;39,T6*X6+T5-40,IF(T6*X6+T5&gt;29,T6*X6+T5-30,IF(T6*X6+T5&gt;19,T6*X6+T5-20,IF(T6*X6+T5&gt;9,T6*X6+T5-10,T6*X6+T5))))))))</f>
        <v>9</v>
      </c>
      <c r="U7" s="15">
        <f>IF(U6*X6+U5&gt;79,U6*X6+U5-80,IF(U6*X6+U5&gt;69,U6*X6+U5-70,IF(U6*X6+U5&gt;59,U6*X6+U5-60,IF(U6*X6+U5&gt;49,U6*X6+U5-50,IF(U6*X6+U5&gt;39,U6*X6+U5-40,IF(U6*X6+U5&gt;29,U6*X6+U5-30,IF(U6*X6+U5&gt;19,U6*X6+U5-20,IF(U6*X6+U5&gt;9,U6*X6+U5-10,U6*X6+U5))))))))</f>
        <v>6</v>
      </c>
      <c r="V7" s="49">
        <f>IF(V6*X6&gt;79,V6*X6-80,IF(V6*X6&gt;69,V6*X6-70,IF(V6*X6&gt;59,V6*X6-60,IF(V6*X6&gt;49,V6*X6-50,IF(V6*X6&gt;39,V6*X6-40,IF(V6*X6&gt;29,V6*X6-30,IF(V6*X6&gt;19,V6*X6-20,IF(V6*X6&gt;9,V6*X6-10,V6*X6))))))))</f>
        <v>2</v>
      </c>
      <c r="W7" s="49"/>
      <c r="X7" s="43"/>
    </row>
    <row r="8" spans="2:24" x14ac:dyDescent="0.3">
      <c r="B8" s="42"/>
      <c r="G8" s="43"/>
      <c r="I8" s="42"/>
      <c r="O8" s="43"/>
      <c r="Q8" s="42"/>
      <c r="X8" s="43"/>
    </row>
    <row r="9" spans="2:24" x14ac:dyDescent="0.3">
      <c r="B9" s="42" t="s">
        <v>141</v>
      </c>
      <c r="G9" s="43"/>
      <c r="I9" s="42" t="s">
        <v>141</v>
      </c>
      <c r="O9" s="43"/>
      <c r="Q9" s="42" t="s">
        <v>141</v>
      </c>
      <c r="X9" s="43"/>
    </row>
    <row r="10" spans="2:24" x14ac:dyDescent="0.3">
      <c r="B10" s="42" t="s">
        <v>142</v>
      </c>
      <c r="C10" s="2">
        <f>D6*10+E6</f>
        <v>39</v>
      </c>
      <c r="G10" s="43"/>
      <c r="I10" s="42" t="s">
        <v>142</v>
      </c>
      <c r="J10" s="2">
        <f>K6*100+L6*10+M6</f>
        <v>111</v>
      </c>
      <c r="O10" s="43"/>
      <c r="Q10" s="42" t="s">
        <v>142</v>
      </c>
      <c r="R10" s="1">
        <f>S6*1000+T6*100+U6*10+V6</f>
        <v>3981</v>
      </c>
      <c r="X10" s="43"/>
    </row>
    <row r="11" spans="2:24" x14ac:dyDescent="0.3">
      <c r="B11" s="42" t="s">
        <v>143</v>
      </c>
      <c r="C11" s="2">
        <f>G6</f>
        <v>2</v>
      </c>
      <c r="G11" s="43"/>
      <c r="I11" s="42" t="s">
        <v>143</v>
      </c>
      <c r="J11" s="2">
        <f>O6</f>
        <v>9</v>
      </c>
      <c r="O11" s="43"/>
      <c r="Q11" s="42" t="s">
        <v>143</v>
      </c>
      <c r="R11" s="1">
        <f>X6</f>
        <v>2</v>
      </c>
      <c r="X11" s="43"/>
    </row>
    <row r="12" spans="2:24" x14ac:dyDescent="0.3">
      <c r="B12" s="52" t="s">
        <v>158</v>
      </c>
      <c r="C12" s="15">
        <f>C10*C11</f>
        <v>78</v>
      </c>
      <c r="G12" s="43"/>
      <c r="I12" s="52" t="s">
        <v>158</v>
      </c>
      <c r="J12" s="15">
        <f>J10*J11</f>
        <v>999</v>
      </c>
      <c r="O12" s="43"/>
      <c r="Q12" s="52" t="s">
        <v>158</v>
      </c>
      <c r="R12" s="49">
        <f>R10*R11</f>
        <v>7962</v>
      </c>
      <c r="X12" s="43"/>
    </row>
    <row r="13" spans="2:24" x14ac:dyDescent="0.3">
      <c r="B13" s="42"/>
      <c r="G13" s="43"/>
      <c r="I13" s="42"/>
      <c r="O13" s="43"/>
      <c r="Q13" s="42"/>
      <c r="X13" s="43"/>
    </row>
    <row r="14" spans="2:24" x14ac:dyDescent="0.3">
      <c r="B14" s="42"/>
      <c r="C14" s="87" t="str">
        <f>IF(D6&gt;9,"Nem egyjegyű számot írtál be egy cellába",IF(E6&gt;9,"Nem egyjegyű számot írtál be egy cellába",IF(G6&gt;9,"Nem egyjegyű számot írtál be egy cellába","")))</f>
        <v/>
      </c>
      <c r="D14" s="87"/>
      <c r="E14" s="87"/>
      <c r="F14" s="87"/>
      <c r="G14" s="88"/>
      <c r="I14" s="42"/>
      <c r="K14" s="87" t="str">
        <f>IF(K6&gt;9,"Nem egyjegyű számot írtál be egy cellába",IF(L6&gt;9,"Nem egyjegyű számot írtál be egy cellába",IF(M6&gt;9,"Nem egyjegyű számot írtál be egy cellába",IF(O6&gt;9,"Nem egyjegyű számot írtál be egy cellába",""))))</f>
        <v/>
      </c>
      <c r="L14" s="87"/>
      <c r="M14" s="87"/>
      <c r="N14" s="87"/>
      <c r="O14" s="88"/>
      <c r="Q14" s="42"/>
      <c r="S14" s="87" t="str">
        <f>IF(S6&gt;9,"Nem egyjegyű számot írtál be egy cellába",IF(T6&gt;9,"Nem egyjegyű számot írtál be egy cellába",IF(U6&gt;9,"Nem egyjegyű számot írtál be egy cellába",IF(V6&gt;9,"Nem egyjegyű számot írtál be egy cellába",IF(X6&gt;9,"Nem egyjegyű számot írtál be egy cellába","")))))</f>
        <v/>
      </c>
      <c r="T14" s="87"/>
      <c r="U14" s="87"/>
      <c r="V14" s="87"/>
      <c r="W14" s="87"/>
      <c r="X14" s="88"/>
    </row>
    <row r="15" spans="2:24" ht="16.2" thickBot="1" x14ac:dyDescent="0.35">
      <c r="B15" s="53"/>
      <c r="C15" s="89" t="str">
        <f>IF(C7*100+D7*10+E7=C12,"Jó a számolás","Valami hiba van")</f>
        <v>Jó a számolás</v>
      </c>
      <c r="D15" s="89"/>
      <c r="E15" s="89"/>
      <c r="F15" s="89"/>
      <c r="G15" s="90"/>
      <c r="I15" s="53"/>
      <c r="J15" s="54"/>
      <c r="K15" s="89" t="str">
        <f>IF(J7*1000+K7*100+L7*10+M7=J12,"Jó a számolás","Valami hiba van")</f>
        <v>Jó a számolás</v>
      </c>
      <c r="L15" s="89"/>
      <c r="M15" s="89"/>
      <c r="N15" s="89"/>
      <c r="O15" s="90"/>
      <c r="Q15" s="53"/>
      <c r="R15" s="54"/>
      <c r="S15" s="89" t="str">
        <f>IF(R7*10000+S7*1000+T7*100+U7*10+V7=R12,"Jó a számolás","Valami hiba van")</f>
        <v>Jó a számolás</v>
      </c>
      <c r="T15" s="89"/>
      <c r="U15" s="89"/>
      <c r="V15" s="89"/>
      <c r="W15" s="89"/>
      <c r="X15" s="90"/>
    </row>
    <row r="16" spans="2:24" ht="16.2" thickTop="1" x14ac:dyDescent="0.3"/>
    <row r="17" spans="2:4" x14ac:dyDescent="0.3">
      <c r="B17" s="3" t="s">
        <v>94</v>
      </c>
    </row>
    <row r="18" spans="2:4" x14ac:dyDescent="0.3">
      <c r="B18" s="8"/>
      <c r="C18" s="3" t="s">
        <v>255</v>
      </c>
    </row>
    <row r="19" spans="2:4" x14ac:dyDescent="0.3">
      <c r="B19" s="68" t="s">
        <v>256</v>
      </c>
      <c r="C19" s="3" t="s">
        <v>274</v>
      </c>
    </row>
    <row r="20" spans="2:4" x14ac:dyDescent="0.3">
      <c r="B20" s="69" t="s">
        <v>258</v>
      </c>
      <c r="C20" s="3" t="s">
        <v>259</v>
      </c>
    </row>
    <row r="21" spans="2:4" x14ac:dyDescent="0.3">
      <c r="B21" s="2" t="s">
        <v>275</v>
      </c>
      <c r="C21" s="3" t="s">
        <v>281</v>
      </c>
    </row>
    <row r="23" spans="2:4" x14ac:dyDescent="0.3">
      <c r="B23" s="87" t="s">
        <v>149</v>
      </c>
      <c r="C23" s="87"/>
      <c r="D23" s="87"/>
    </row>
    <row r="24" spans="2:4" x14ac:dyDescent="0.3">
      <c r="B24" s="41" t="s">
        <v>155</v>
      </c>
      <c r="C24" s="41"/>
      <c r="D24" s="41"/>
    </row>
    <row r="25" spans="2:4" x14ac:dyDescent="0.3">
      <c r="B25" s="3" t="s">
        <v>142</v>
      </c>
      <c r="C25" s="13">
        <f ca="1">RANDBETWEEN(10,99)</f>
        <v>11</v>
      </c>
    </row>
    <row r="26" spans="2:4" x14ac:dyDescent="0.3">
      <c r="B26" s="3" t="s">
        <v>143</v>
      </c>
      <c r="C26" s="13">
        <f ca="1">RANDBETWEEN(2,9)</f>
        <v>8</v>
      </c>
    </row>
    <row r="27" spans="2:4" x14ac:dyDescent="0.3">
      <c r="B27" s="41" t="s">
        <v>156</v>
      </c>
    </row>
    <row r="28" spans="2:4" x14ac:dyDescent="0.3">
      <c r="B28" s="3" t="s">
        <v>142</v>
      </c>
      <c r="C28" s="13">
        <f ca="1">RANDBETWEEN(100,999)</f>
        <v>547</v>
      </c>
    </row>
    <row r="29" spans="2:4" x14ac:dyDescent="0.3">
      <c r="B29" s="3" t="s">
        <v>143</v>
      </c>
      <c r="C29" s="13">
        <f ca="1">RANDBETWEEN(2,9)</f>
        <v>8</v>
      </c>
    </row>
    <row r="30" spans="2:4" x14ac:dyDescent="0.3">
      <c r="B30" s="41" t="s">
        <v>157</v>
      </c>
    </row>
    <row r="31" spans="2:4" x14ac:dyDescent="0.3">
      <c r="B31" s="3" t="s">
        <v>142</v>
      </c>
      <c r="C31" s="13">
        <f ca="1">RANDBETWEEN(1000,9999)</f>
        <v>4301</v>
      </c>
    </row>
    <row r="32" spans="2:4" x14ac:dyDescent="0.3">
      <c r="B32" s="3" t="s">
        <v>143</v>
      </c>
      <c r="C32" s="13">
        <f ca="1">RANDBETWEEN(2,9)</f>
        <v>5</v>
      </c>
    </row>
  </sheetData>
  <mergeCells count="10">
    <mergeCell ref="C15:G15"/>
    <mergeCell ref="K15:O15"/>
    <mergeCell ref="S15:X15"/>
    <mergeCell ref="B23:D23"/>
    <mergeCell ref="B2:G2"/>
    <mergeCell ref="I2:O2"/>
    <mergeCell ref="Q2:X2"/>
    <mergeCell ref="C14:G14"/>
    <mergeCell ref="K14:O14"/>
    <mergeCell ref="S14:X14"/>
  </mergeCells>
  <conditionalFormatting sqref="C15">
    <cfRule type="containsText" dxfId="181" priority="35" operator="containsText" text="Valami hiba van">
      <formula>NOT(ISERROR(SEARCH("Valami hiba van",C15)))</formula>
    </cfRule>
    <cfRule type="containsText" dxfId="180" priority="36" operator="containsText" text="Jó a számolás">
      <formula>NOT(ISERROR(SEARCH("Jó a számolás",C15)))</formula>
    </cfRule>
  </conditionalFormatting>
  <conditionalFormatting sqref="K15">
    <cfRule type="containsText" dxfId="179" priority="33" operator="containsText" text="Valami hiba van">
      <formula>NOT(ISERROR(SEARCH("Valami hiba van",K15)))</formula>
    </cfRule>
    <cfRule type="containsText" dxfId="178" priority="34" operator="containsText" text="Jó a számolás">
      <formula>NOT(ISERROR(SEARCH("Jó a számolás",K15)))</formula>
    </cfRule>
  </conditionalFormatting>
  <conditionalFormatting sqref="S15">
    <cfRule type="containsText" dxfId="177" priority="31" operator="containsText" text="Valami hiba van">
      <formula>NOT(ISERROR(SEARCH("Valami hiba van",S15)))</formula>
    </cfRule>
    <cfRule type="containsText" dxfId="176" priority="32" operator="containsText" text="Jó a számolás">
      <formula>NOT(ISERROR(SEARCH("Jó a számolás",S15)))</formula>
    </cfRule>
  </conditionalFormatting>
  <conditionalFormatting sqref="C14">
    <cfRule type="containsText" dxfId="175" priority="28" operator="containsText" text="Nem egyjegyű számot írtál be egy cellába">
      <formula>NOT(ISERROR(SEARCH("Nem egyjegyű számot írtál be egy cellába",C14)))</formula>
    </cfRule>
  </conditionalFormatting>
  <conditionalFormatting sqref="S14">
    <cfRule type="containsText" dxfId="174" priority="27" operator="containsText" text="Nem egyjegyű számot írtál be egy cellába">
      <formula>NOT(ISERROR(SEARCH("Nem egyjegyű számot írtál be egy cellába",S14)))</formula>
    </cfRule>
  </conditionalFormatting>
  <conditionalFormatting sqref="K14">
    <cfRule type="containsText" dxfId="173" priority="26" operator="containsText" text="Nem egyjegyű számot írtál be egy cellába">
      <formula>NOT(ISERROR(SEARCH("Nem egyjegyű számot írtál be egy cellába",K14)))</formula>
    </cfRule>
  </conditionalFormatting>
  <conditionalFormatting sqref="D5:E5">
    <cfRule type="cellIs" dxfId="172" priority="24" operator="equal">
      <formula>0</formula>
    </cfRule>
  </conditionalFormatting>
  <conditionalFormatting sqref="M5">
    <cfRule type="cellIs" dxfId="171" priority="21" operator="equal">
      <formula>0</formula>
    </cfRule>
  </conditionalFormatting>
  <conditionalFormatting sqref="C5">
    <cfRule type="cellIs" dxfId="170" priority="23" operator="equal">
      <formula>0</formula>
    </cfRule>
  </conditionalFormatting>
  <conditionalFormatting sqref="C7">
    <cfRule type="cellIs" dxfId="169" priority="22" operator="equal">
      <formula>0</formula>
    </cfRule>
  </conditionalFormatting>
  <conditionalFormatting sqref="J7">
    <cfRule type="cellIs" dxfId="168" priority="19" operator="equal">
      <formula>0</formula>
    </cfRule>
  </conditionalFormatting>
  <conditionalFormatting sqref="J5">
    <cfRule type="cellIs" dxfId="167" priority="20" operator="equal">
      <formula>0</formula>
    </cfRule>
  </conditionalFormatting>
  <conditionalFormatting sqref="L5">
    <cfRule type="cellIs" dxfId="166" priority="18" operator="equal">
      <formula>0</formula>
    </cfRule>
  </conditionalFormatting>
  <conditionalFormatting sqref="K5">
    <cfRule type="cellIs" dxfId="165" priority="17" operator="equal">
      <formula>0</formula>
    </cfRule>
  </conditionalFormatting>
  <conditionalFormatting sqref="V5">
    <cfRule type="cellIs" dxfId="164" priority="16" operator="equal">
      <formula>0</formula>
    </cfRule>
  </conditionalFormatting>
  <conditionalFormatting sqref="S5">
    <cfRule type="cellIs" dxfId="163" priority="15" operator="equal">
      <formula>0</formula>
    </cfRule>
  </conditionalFormatting>
  <conditionalFormatting sqref="U5">
    <cfRule type="cellIs" dxfId="162" priority="14" operator="equal">
      <formula>0</formula>
    </cfRule>
  </conditionalFormatting>
  <conditionalFormatting sqref="T5">
    <cfRule type="cellIs" dxfId="161" priority="13" operator="equal">
      <formula>0</formula>
    </cfRule>
  </conditionalFormatting>
  <conditionalFormatting sqref="R5">
    <cfRule type="cellIs" dxfId="160" priority="12" operator="equal">
      <formula>0</formula>
    </cfRule>
  </conditionalFormatting>
  <conditionalFormatting sqref="R7">
    <cfRule type="cellIs" dxfId="159" priority="11" operator="equal">
      <formula>0</formula>
    </cfRule>
  </conditionalFormatting>
  <conditionalFormatting sqref="S5">
    <cfRule type="cellIs" dxfId="158" priority="10"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25</vt:i4>
      </vt:variant>
    </vt:vector>
  </HeadingPairs>
  <TitlesOfParts>
    <vt:vector size="25" baseType="lpstr">
      <vt:lpstr>Borító</vt:lpstr>
      <vt:lpstr>Összeadás</vt:lpstr>
      <vt:lpstr>Írásbeli összeadás</vt:lpstr>
      <vt:lpstr>Kivonás</vt:lpstr>
      <vt:lpstr>Írásbeli kivonás</vt:lpstr>
      <vt:lpstr>Több szám összeadása, kivonása</vt:lpstr>
      <vt:lpstr>Hiányos műveletek</vt:lpstr>
      <vt:lpstr>Szorzás</vt:lpstr>
      <vt:lpstr>Írásbeli szorzás</vt:lpstr>
      <vt:lpstr>Szorzás kétjegyű számmal</vt:lpstr>
      <vt:lpstr>Osztás</vt:lpstr>
      <vt:lpstr>Írásbeli osztás</vt:lpstr>
      <vt:lpstr>Kisebb, nagyobb, vagy egyenlő</vt:lpstr>
      <vt:lpstr>Mennyivel kisebb vagy nagyobb</vt:lpstr>
      <vt:lpstr>Helyi érték</vt:lpstr>
      <vt:lpstr>Számszomszédok</vt:lpstr>
      <vt:lpstr>Egy., tíz., száz., ezres szomsz</vt:lpstr>
      <vt:lpstr>Kerekítés</vt:lpstr>
      <vt:lpstr>Tízes, százas, ezres kerekítés</vt:lpstr>
      <vt:lpstr>Kerület</vt:lpstr>
      <vt:lpstr>Terület</vt:lpstr>
      <vt:lpstr>Mértékegység átváltás</vt:lpstr>
      <vt:lpstr>LNKO, LKKT</vt:lpstr>
      <vt:lpstr>Átlag, módusz, medián</vt:lpstr>
      <vt:lpstr>Térgeometria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2025-09-26T07:00:23Z</dcterms:modified>
</cp:coreProperties>
</file>