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C8135FB-9CC7-45F1-AC55-94A655CDFD8A}" xr6:coauthVersionLast="47" xr6:coauthVersionMax="47" xr10:uidLastSave="{00000000-0000-0000-0000-000000000000}"/>
  <bookViews>
    <workbookView xWindow="-108" yWindow="-108" windowWidth="23256" windowHeight="12576" activeTab="3" xr2:uid="{037B14AC-FA18-4E1E-8F93-88875FB932FB}"/>
  </bookViews>
  <sheets>
    <sheet name="KÖTVÉNY1" sheetId="9" r:id="rId1"/>
    <sheet name="részvény" sheetId="2" r:id="rId2"/>
    <sheet name="beruházás" sheetId="3" r:id="rId3"/>
    <sheet name="kockázat, CAPM" sheetId="4" r:id="rId4"/>
    <sheet name="mutatók" sheetId="5" r:id="rId5"/>
    <sheet name="adópajzs" sheetId="8" r:id="rId6"/>
    <sheet name="tőkeáttétel" sheetId="7" r:id="rId7"/>
  </sheets>
  <definedNames>
    <definedName name="_Hlk118880513" localSheetId="1">részvény!$B$48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9" l="1"/>
  <c r="I62" i="9" s="1"/>
  <c r="I66" i="9" s="1"/>
  <c r="I69" i="9" s="1"/>
  <c r="F58" i="9"/>
  <c r="E58" i="9"/>
  <c r="D58" i="9"/>
  <c r="C58" i="9"/>
  <c r="G62" i="9"/>
  <c r="G66" i="9" s="1"/>
  <c r="G69" i="9" s="1"/>
  <c r="E62" i="9"/>
  <c r="E66" i="9" s="1"/>
  <c r="E69" i="9" s="1"/>
  <c r="M45" i="9"/>
  <c r="K45" i="9"/>
  <c r="I45" i="9"/>
  <c r="G45" i="9"/>
  <c r="E45" i="9"/>
  <c r="G25" i="9"/>
  <c r="F25" i="9"/>
  <c r="E25" i="9"/>
  <c r="D25" i="9"/>
  <c r="C25" i="9"/>
  <c r="O44" i="9" l="1"/>
</calcChain>
</file>

<file path=xl/sharedStrings.xml><?xml version="1.0" encoding="utf-8"?>
<sst xmlns="http://schemas.openxmlformats.org/spreadsheetml/2006/main" count="145" uniqueCount="100">
  <si>
    <t>Egy részvénytársaság adózott eredménye (nyeresége) jelenleg 200.000.000 Ft. Az Rt-nek 1.000.000 db részvénye van, a saját tőkéje 1.000.000.000 Ft. A nyereség 60%-át fizetik ki osztalékként.</t>
  </si>
  <si>
    <t xml:space="preserve">FONTOS GYAKORLÓ PÉLDA: részvények ALAPADATAI-nak meghatározása (kell az árfolyamhoz) </t>
  </si>
  <si>
    <t>A részvényeknek NINCS OLYAN előre pontosan, tervezhető, fix cashflow-juk mint a kötvényeknek</t>
  </si>
  <si>
    <t>Részvénynek is van névértéke, de azt NEM TÖRLESZTI VISSZA SOHA</t>
  </si>
  <si>
    <r>
      <t xml:space="preserve">Részvénynek SOHA NINCSEN KAMATA   </t>
    </r>
    <r>
      <rPr>
        <i/>
        <sz val="12"/>
        <color theme="1"/>
        <rFont val="Times New Roman"/>
        <family val="1"/>
        <charset val="238"/>
      </rPr>
      <t xml:space="preserve"> ( a vizsgán legalábbis, mert létezik kamatozó részvény, de nagyon ritka, nem tanuljátok… )</t>
    </r>
  </si>
  <si>
    <t>A részvény OSZTALÉKOT fizet, ez az elsődleges eleme a cashflow-nak.</t>
  </si>
  <si>
    <t xml:space="preserve">Osztalék: a nyereség része.    </t>
  </si>
  <si>
    <t>Teljes cég osztaléka  = Teljes cég nyeresége (számviteli nyelven adózott eredmény) * d (osztalékfiztetési hányad)</t>
  </si>
  <si>
    <t xml:space="preserve">(számviteli értelemben másként számolunk osztalékot, de az itt nem fontos…. ) </t>
  </si>
  <si>
    <t>a feladatokban szinte mindig 1 DB RÉSZVÉNYRE VONATKOZÓAN KELL SZÁMOLNI</t>
  </si>
  <si>
    <t>1 db részvény osztaléka =  1 db részvény nyeresége  * d</t>
  </si>
  <si>
    <t>jelölésekkel</t>
  </si>
  <si>
    <t>DIV = EPS * d</t>
  </si>
  <si>
    <t xml:space="preserve"> ahol DIV az osztalék, EPS a nyereség, d az osztalékfizetési hányad</t>
  </si>
  <si>
    <t xml:space="preserve">mekkora lehet a d:    0% és 100% között akármennyi (0 is és 100 is) </t>
  </si>
  <si>
    <t>ha a d 0% : a cég nem fizet osztalékot, a teljes nyereséget visszaforgatja    (ilyenkor EPS &gt; DIV )</t>
  </si>
  <si>
    <t>ha a d 100%: a cég a teljes nyereséget kifizeti osztaléknak, semmit nem forgat vissza  (ilyenkor EPS = DIV )</t>
  </si>
  <si>
    <t>ha     0 % &lt; d &lt; 100%, akkor a nyereség valamekkora részét kifizeti osztalékként, és egy másik részét visszaforgatja.  (ilyenkor EPS &gt; DIV)</t>
  </si>
  <si>
    <t>DIV = EPS * d   : ebben a képletben a RÉSZLETEK A FONTOSAK!!</t>
  </si>
  <si>
    <t>a DIV-et és az EPS-t is meg kell indexelni, hogy melyik év nyeresége és osztaléka…</t>
  </si>
  <si>
    <t>DIV0 = nulladik év osztaléka, azaz a jelenbeli, mai osztalék     DIV1: osztalék 1 év múlva,   és igy tovább DIV2, DIV 3, stb</t>
  </si>
  <si>
    <t>EPS0 = nulladik év nyeresége, azaz a jelenbeli, mai nyereség    EPS1: nyereség 1 év múlva,   és igy tovább EPS2, EPS3, stb</t>
  </si>
  <si>
    <t>!!! Az EPS és a DIV indexének egyeznie kell, azaz azonos évinek kell lennie !!!</t>
  </si>
  <si>
    <t>DIV0 = EPS 0 * d</t>
  </si>
  <si>
    <t>DIV1 = EPS 1 * d     és igy tovább…...</t>
  </si>
  <si>
    <t>de semmiképpen nem jó az, hogy DIV1 = EPS0 * dp, vagy DIV0 = EPS1*dp, és bármi hasonló !!!!</t>
  </si>
  <si>
    <t>Kérdések:</t>
  </si>
  <si>
    <t xml:space="preserve">a) Mekkora a visszaforgatási hányada, a ROE mutatója, és az osztalék növekedési üteme? </t>
  </si>
  <si>
    <t>b) mekkora a következő évi várható egy részvényre jutó nyeresége és osztaléka?</t>
  </si>
  <si>
    <t>Számviteli mérleg a vállalati pénzügyekben (nagyon leegyszerüsített formátum)</t>
  </si>
  <si>
    <t>Saját tőke</t>
  </si>
  <si>
    <t>Kötelezettségek (idegen források)</t>
  </si>
  <si>
    <t>Befektetett eszközök</t>
  </si>
  <si>
    <t xml:space="preserve">Forgóeszközök </t>
  </si>
  <si>
    <t>ESZKÖZÖK</t>
  </si>
  <si>
    <t>FORRÁSOK</t>
  </si>
  <si>
    <t>FORRÁSOK ÖSSZESEN = saját tőke + kötelezettségek</t>
  </si>
  <si>
    <t>ESZKÖZÖK ÖSSZESEN = befektetett eszközök + forgóeszközök</t>
  </si>
  <si>
    <t xml:space="preserve"> Kötelezettségek részei:           </t>
  </si>
  <si>
    <t>Hosszu lejáratú kötelezettségek</t>
  </si>
  <si>
    <t>Rövid lejáratú kötelezettségek</t>
  </si>
  <si>
    <t>Forgóeszközök részei:  Készletek, Követelések, Értékpapirok, Pénzeszközök</t>
  </si>
  <si>
    <t xml:space="preserve">Részvényárfolyam: </t>
  </si>
  <si>
    <t xml:space="preserve">CAPM modell lényege:  </t>
  </si>
  <si>
    <t xml:space="preserve">CAPM modell feltevései: </t>
  </si>
  <si>
    <t xml:space="preserve">CAPM modell ábra: </t>
  </si>
  <si>
    <t xml:space="preserve">Gyakorló példák. </t>
  </si>
  <si>
    <t>KODOLÁNYIS KÉPLETGYŰJTEMÉNY</t>
  </si>
  <si>
    <t>KÖTVÉNY: HITELVISZONYT MEGTESTESÍTŐ ÉRTÉKPAPIR. A BEFEKTETŐ AZÉRT VESZI MEG, HOGY KAMATOT KAPJON (amely általában magasabb a banki kamatnál).</t>
  </si>
  <si>
    <t xml:space="preserve">a kamatozó kötvény általánosságban KÉT DOLGOT FIZET:   kamatot (általában évente egyszer), és törlesztést (ezt "akármikor") </t>
  </si>
  <si>
    <t>a LEGGYAKORIBB a KLASSZIKUS kötvény: ez ÉVENTE EGYSZER, ÉV VÉGÉN FIZETI A KAMATOT, ÉS A FUTAMIDŐ VÉGÉN A TÖRLESZTÉST</t>
  </si>
  <si>
    <t>Kamatozó kötvény cash flow</t>
  </si>
  <si>
    <t>Egy kötvény esetében a következő adatok ismertek</t>
  </si>
  <si>
    <t>Névértéke = Pn = 100.000 Ft</t>
  </si>
  <si>
    <t>Futamideje = 5 év</t>
  </si>
  <si>
    <t>Éves névleges kamatláb = rn = 12%</t>
  </si>
  <si>
    <t>A névértéket a futamidő VÉGÉN, egy összegben törleszti</t>
  </si>
  <si>
    <t>írja fel a kötvény cashflow-ját</t>
  </si>
  <si>
    <t>Kötvény pénzáramlásai az egyes évek VÉGÉN</t>
  </si>
  <si>
    <t>1.</t>
  </si>
  <si>
    <t>2.</t>
  </si>
  <si>
    <t>3.</t>
  </si>
  <si>
    <t>4.</t>
  </si>
  <si>
    <t>5.</t>
  </si>
  <si>
    <t>Törlesztés</t>
  </si>
  <si>
    <t>Kamat</t>
  </si>
  <si>
    <t>Cashflow</t>
  </si>
  <si>
    <t>Kamatozó kötvény elméleti árfolyam</t>
  </si>
  <si>
    <t>KÉPLET (helyett egy definició :) ) =   a kötvény JÖVŐBELI CASHFLOW-jának a JELENÉRTÉKE</t>
  </si>
  <si>
    <r>
      <t xml:space="preserve">Ha a Piaci hozam (kockázatot is tükröző, hasonló kötvényektől elvárt hozam) = </t>
    </r>
    <r>
      <rPr>
        <b/>
        <u/>
        <sz val="12"/>
        <color theme="1"/>
        <rFont val="Times New Roman"/>
        <family val="1"/>
        <charset val="238"/>
      </rPr>
      <t>r = 11%</t>
    </r>
    <r>
      <rPr>
        <sz val="12"/>
        <color theme="1"/>
        <rFont val="Times New Roman"/>
        <family val="2"/>
        <charset val="238"/>
      </rPr>
      <t>, akkor mennyi lesz a fenti kötvények elméleti árfolyama</t>
    </r>
    <r>
      <rPr>
        <b/>
        <u/>
        <sz val="12"/>
        <color theme="1"/>
        <rFont val="Times New Roman"/>
        <family val="1"/>
        <charset val="238"/>
      </rPr>
      <t xml:space="preserve"> KIBOCSÁTÁSKOR?</t>
    </r>
  </si>
  <si>
    <t>+</t>
  </si>
  <si>
    <t>=</t>
  </si>
  <si>
    <t>(1+0,11)^1</t>
  </si>
  <si>
    <t>(1+0,11)^2</t>
  </si>
  <si>
    <t>(1+0,11)^3</t>
  </si>
  <si>
    <t>(1+0,11)^4</t>
  </si>
  <si>
    <t>(1+0,11)^5</t>
  </si>
  <si>
    <t>…........</t>
  </si>
  <si>
    <t xml:space="preserve">Elméleti árfolyam  </t>
  </si>
  <si>
    <t>Elméleti árfolyam    KISZÁMOLVA</t>
  </si>
  <si>
    <t>C1</t>
  </si>
  <si>
    <t>(1+r)^1</t>
  </si>
  <si>
    <t>C2</t>
  </si>
  <si>
    <t>(1+r)^2</t>
  </si>
  <si>
    <t>C3</t>
  </si>
  <si>
    <t>(1+r)^3</t>
  </si>
  <si>
    <t>…...</t>
  </si>
  <si>
    <r>
      <t xml:space="preserve">Mennyi az elméleti árfolyama a kibocsátás után 2 évvel (vagyis a 2.év végén), az  aznapi kamatfizetés </t>
    </r>
    <r>
      <rPr>
        <b/>
        <u/>
        <sz val="12"/>
        <color theme="1"/>
        <rFont val="Times New Roman"/>
        <family val="1"/>
        <charset val="238"/>
      </rPr>
      <t>UTÁN</t>
    </r>
    <r>
      <rPr>
        <sz val="12"/>
        <color theme="1"/>
        <rFont val="Times New Roman"/>
        <family val="2"/>
        <charset val="238"/>
      </rPr>
      <t xml:space="preserve"> ??</t>
    </r>
  </si>
  <si>
    <t>1. kötvény</t>
  </si>
  <si>
    <t xml:space="preserve"> Ha  a piaci hozam = r = 11%, akkor: </t>
  </si>
  <si>
    <r>
      <t xml:space="preserve">Elméleti árf.    </t>
    </r>
    <r>
      <rPr>
        <b/>
        <sz val="14"/>
        <color theme="1"/>
        <rFont val="Times New Roman"/>
        <family val="1"/>
        <charset val="238"/>
      </rPr>
      <t xml:space="preserve">= </t>
    </r>
  </si>
  <si>
    <t>1+r)3</t>
  </si>
  <si>
    <t>….......</t>
  </si>
  <si>
    <t>….....</t>
  </si>
  <si>
    <t>CAPM MODELL:  CAPITAL ASSETS PRICING MODELL, azaz Tőkepiaci árfolyamok (tőkepiaci árazás) modellje</t>
  </si>
  <si>
    <t>A befektetések kockázata két részre bontható:  egyedi és piaci kockázatra</t>
  </si>
  <si>
    <t>A piaci kockázat diverzifikációval csökkenthető akár nullára is.  Diverzifikáció:  a befektetésre szánt összeg megosztás: TÖBB, KÜLÖNBÖZŐ részvénybe kell fektetni (minél több, annál jobb)</t>
  </si>
  <si>
    <t xml:space="preserve">Az egyedi kockázat nem csökkenthető. </t>
  </si>
  <si>
    <t xml:space="preserve">Az elvárt hozam arányos az egyedi kockázattal:  Minél nagyobb a kockázat, annál nagyobb az elvárt hozam.   Klasszikus idézet:  " a tőkepiacon nincs ingyen ebéd" </t>
  </si>
  <si>
    <t xml:space="preserve">A CAPM azt mutatja meg, hogy a hozam és a kockázat hogyan aránylik egymáshoz.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</si>
</sst>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_-* #,##0_-;\-* #,##0_-;_-* &quot;-&quot;??_-;_-@_-"/>
    <numFmt numFmtId="170" formatCode="0.000"/>
  </numFmts>
  <fonts count="12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10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2" borderId="0" xfId="0" applyFont="1" applyFill="1"/>
    <xf numFmtId="0" fontId="0" fillId="2" borderId="0" xfId="0" applyFill="1"/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0" xfId="0" applyFont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" xfId="0" applyBorder="1"/>
    <xf numFmtId="168" fontId="0" fillId="0" borderId="1" xfId="2" applyNumberFormat="1" applyFont="1" applyBorder="1"/>
    <xf numFmtId="0" fontId="0" fillId="0" borderId="1" xfId="0" applyBorder="1" applyAlignment="1">
      <alignment vertical="center"/>
    </xf>
    <xf numFmtId="0" fontId="4" fillId="2" borderId="1" xfId="0" applyFont="1" applyFill="1" applyBorder="1"/>
    <xf numFmtId="168" fontId="4" fillId="2" borderId="1" xfId="2" applyNumberFormat="1" applyFont="1" applyFill="1" applyBorder="1"/>
    <xf numFmtId="168" fontId="0" fillId="0" borderId="1" xfId="2" applyNumberFormat="1" applyFont="1" applyBorder="1" applyAlignment="1">
      <alignment vertical="center" wrapText="1"/>
    </xf>
    <xf numFmtId="168" fontId="0" fillId="0" borderId="1" xfId="2" applyNumberFormat="1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15" xfId="0" applyBorder="1"/>
    <xf numFmtId="0" fontId="6" fillId="0" borderId="0" xfId="0" applyFont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43" fontId="0" fillId="0" borderId="13" xfId="2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70" fontId="0" fillId="0" borderId="0" xfId="0" applyNumberFormat="1"/>
    <xf numFmtId="43" fontId="0" fillId="0" borderId="14" xfId="2" applyFont="1" applyBorder="1" applyAlignment="1">
      <alignment horizontal="center" vertical="center"/>
    </xf>
    <xf numFmtId="43" fontId="0" fillId="0" borderId="16" xfId="2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43" fontId="4" fillId="0" borderId="11" xfId="2" applyFont="1" applyBorder="1" applyAlignment="1">
      <alignment horizontal="center" vertical="center"/>
    </xf>
    <xf numFmtId="43" fontId="4" fillId="0" borderId="13" xfId="2" applyFont="1" applyBorder="1" applyAlignment="1">
      <alignment horizontal="center" vertical="center"/>
    </xf>
    <xf numFmtId="43" fontId="4" fillId="0" borderId="14" xfId="2" applyFont="1" applyBorder="1" applyAlignment="1">
      <alignment horizontal="center" vertical="center"/>
    </xf>
    <xf numFmtId="43" fontId="4" fillId="0" borderId="16" xfId="2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/>
    <xf numFmtId="0" fontId="0" fillId="0" borderId="0" xfId="0" applyFill="1"/>
  </cellXfs>
  <cellStyles count="3">
    <cellStyle name="Ezres" xfId="2" builtinId="3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83820</xdr:rowOff>
    </xdr:from>
    <xdr:to>
      <xdr:col>13</xdr:col>
      <xdr:colOff>92072</xdr:colOff>
      <xdr:row>97</xdr:row>
      <xdr:rowOff>83325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A8A4209-439E-438A-80DB-2BD11001F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89580"/>
          <a:ext cx="10180952" cy="3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106680</xdr:rowOff>
    </xdr:from>
    <xdr:to>
      <xdr:col>12</xdr:col>
      <xdr:colOff>601980</xdr:colOff>
      <xdr:row>113</xdr:row>
      <xdr:rowOff>182891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6E33D68E-7189-44D6-B1F0-184A3685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467320"/>
          <a:ext cx="10020300" cy="2453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77</xdr:row>
      <xdr:rowOff>38100</xdr:rowOff>
    </xdr:from>
    <xdr:to>
      <xdr:col>10</xdr:col>
      <xdr:colOff>406834</xdr:colOff>
      <xdr:row>95</xdr:row>
      <xdr:rowOff>148130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ED95D38-BE8C-EEFD-4D20-1CFD89A58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" y="15300960"/>
          <a:ext cx="6685714" cy="3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411480</xdr:colOff>
      <xdr:row>97</xdr:row>
      <xdr:rowOff>68580</xdr:rowOff>
    </xdr:from>
    <xdr:to>
      <xdr:col>13</xdr:col>
      <xdr:colOff>103724</xdr:colOff>
      <xdr:row>110</xdr:row>
      <xdr:rowOff>64449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B33B98A0-9E39-45C3-4A66-E104CE779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" y="19293840"/>
          <a:ext cx="8409524" cy="2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12</xdr:col>
      <xdr:colOff>242888</xdr:colOff>
      <xdr:row>66</xdr:row>
      <xdr:rowOff>173185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CD80EA1-BDB9-5A58-2AFE-FBC617C4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" y="11894820"/>
          <a:ext cx="7619048" cy="13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15240</xdr:rowOff>
    </xdr:from>
    <xdr:to>
      <xdr:col>12</xdr:col>
      <xdr:colOff>515185</xdr:colOff>
      <xdr:row>36</xdr:row>
      <xdr:rowOff>111987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FA40228-F58B-5E1E-6E09-BC5917C4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77640"/>
          <a:ext cx="8561905" cy="32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91</xdr:row>
      <xdr:rowOff>0</xdr:rowOff>
    </xdr:from>
    <xdr:to>
      <xdr:col>8</xdr:col>
      <xdr:colOff>368882</xdr:colOff>
      <xdr:row>100</xdr:row>
      <xdr:rowOff>26444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304EDDB-2099-4069-9CA7-2C916912F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8623280"/>
          <a:ext cx="5504762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167641</xdr:colOff>
      <xdr:row>67</xdr:row>
      <xdr:rowOff>105022</xdr:rowOff>
    </xdr:from>
    <xdr:to>
      <xdr:col>10</xdr:col>
      <xdr:colOff>365761</xdr:colOff>
      <xdr:row>80</xdr:row>
      <xdr:rowOff>83439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3E1AA7C-6A2A-8C83-D7FB-962C0783F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1" y="13973422"/>
          <a:ext cx="6903720" cy="2553977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358141</xdr:colOff>
      <xdr:row>15</xdr:row>
      <xdr:rowOff>122144</xdr:rowOff>
    </xdr:from>
    <xdr:to>
      <xdr:col>7</xdr:col>
      <xdr:colOff>449580</xdr:colOff>
      <xdr:row>28</xdr:row>
      <xdr:rowOff>45802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337FC3C8-69A9-4D3F-EFC3-D34D33285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141" y="3490184"/>
          <a:ext cx="4785359" cy="2499218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33</xdr:row>
      <xdr:rowOff>30480</xdr:rowOff>
    </xdr:from>
    <xdr:to>
      <xdr:col>10</xdr:col>
      <xdr:colOff>529393</xdr:colOff>
      <xdr:row>57</xdr:row>
      <xdr:rowOff>33311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44A1279A-F264-2079-DBB3-E5F64FA11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980" y="7162800"/>
          <a:ext cx="6633013" cy="47577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60</xdr:row>
      <xdr:rowOff>7044</xdr:rowOff>
    </xdr:from>
    <xdr:to>
      <xdr:col>7</xdr:col>
      <xdr:colOff>381000</xdr:colOff>
      <xdr:row>80</xdr:row>
      <xdr:rowOff>165197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D2C553A8-311E-22A6-0673-C2D2153B1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1696124"/>
          <a:ext cx="5554980" cy="4120553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35</xdr:row>
      <xdr:rowOff>15240</xdr:rowOff>
    </xdr:from>
    <xdr:to>
      <xdr:col>13</xdr:col>
      <xdr:colOff>23588</xdr:colOff>
      <xdr:row>45</xdr:row>
      <xdr:rowOff>110230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F3C31183-EB77-3B32-A2B3-5621837D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" y="6751320"/>
          <a:ext cx="9419048" cy="2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48</xdr:row>
      <xdr:rowOff>175260</xdr:rowOff>
    </xdr:from>
    <xdr:to>
      <xdr:col>8</xdr:col>
      <xdr:colOff>395459</xdr:colOff>
      <xdr:row>56</xdr:row>
      <xdr:rowOff>133157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9454B2EA-1BAF-C6B8-CBD7-B158EE1B1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3380" y="9486900"/>
          <a:ext cx="6247619" cy="15428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25</xdr:row>
      <xdr:rowOff>83820</xdr:rowOff>
    </xdr:from>
    <xdr:to>
      <xdr:col>8</xdr:col>
      <xdr:colOff>426720</xdr:colOff>
      <xdr:row>36</xdr:row>
      <xdr:rowOff>106680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684786C-F729-F04D-9A31-4C43F5E95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" y="5036820"/>
          <a:ext cx="5433060" cy="2202180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14</xdr:row>
      <xdr:rowOff>53340</xdr:rowOff>
    </xdr:from>
    <xdr:to>
      <xdr:col>10</xdr:col>
      <xdr:colOff>357297</xdr:colOff>
      <xdr:row>24</xdr:row>
      <xdr:rowOff>5473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5F450237-6A50-4970-6A4F-2E2D846A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040" y="2827020"/>
          <a:ext cx="6742857" cy="1933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51</xdr:row>
      <xdr:rowOff>0</xdr:rowOff>
    </xdr:from>
    <xdr:to>
      <xdr:col>8</xdr:col>
      <xdr:colOff>220304</xdr:colOff>
      <xdr:row>59</xdr:row>
      <xdr:rowOff>100754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C146D2E-8466-08B0-37B1-EA26C13E9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5547360"/>
          <a:ext cx="5409524" cy="1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496137</xdr:colOff>
      <xdr:row>44</xdr:row>
      <xdr:rowOff>190229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B216DF7D-01C6-3F58-3BCE-F370A932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79320"/>
          <a:ext cx="8542857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12</xdr:row>
      <xdr:rowOff>159781</xdr:rowOff>
    </xdr:from>
    <xdr:to>
      <xdr:col>8</xdr:col>
      <xdr:colOff>298022</xdr:colOff>
      <xdr:row>26</xdr:row>
      <xdr:rowOff>159449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5DC8A992-FDBD-7D3A-09A4-E65B104C7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7960" y="2537221"/>
          <a:ext cx="5159582" cy="2773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D76A-0AE6-46CD-B06D-8DC7EB509665}">
  <dimension ref="B2:R70"/>
  <sheetViews>
    <sheetView topLeftCell="A94" workbookViewId="0">
      <selection activeCell="D116" sqref="D116"/>
    </sheetView>
  </sheetViews>
  <sheetFormatPr defaultRowHeight="15.6" x14ac:dyDescent="0.3"/>
  <cols>
    <col min="2" max="2" width="11.69921875" customWidth="1"/>
    <col min="3" max="3" width="10.3984375" customWidth="1"/>
    <col min="4" max="6" width="10.69921875" customWidth="1"/>
    <col min="7" max="7" width="10.8984375" customWidth="1"/>
    <col min="8" max="8" width="10.69921875" customWidth="1"/>
    <col min="10" max="10" width="10.69921875" customWidth="1"/>
    <col min="12" max="12" width="10.69921875" customWidth="1"/>
  </cols>
  <sheetData>
    <row r="2" spans="2:18" x14ac:dyDescent="0.3">
      <c r="B2" s="4" t="s">
        <v>48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4" spans="2:18" x14ac:dyDescent="0.3">
      <c r="B4" t="s">
        <v>49</v>
      </c>
    </row>
    <row r="6" spans="2:18" x14ac:dyDescent="0.3">
      <c r="B6" s="4" t="s">
        <v>50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9" spans="2:18" ht="16.2" thickBot="1" x14ac:dyDescent="0.35"/>
    <row r="10" spans="2:18" x14ac:dyDescent="0.3">
      <c r="B10" s="22" t="s">
        <v>51</v>
      </c>
      <c r="C10" s="23"/>
      <c r="D10" s="23"/>
      <c r="E10" s="24"/>
    </row>
    <row r="11" spans="2:18" ht="16.2" thickBot="1" x14ac:dyDescent="0.35">
      <c r="B11" s="25"/>
      <c r="C11" s="26"/>
      <c r="D11" s="26"/>
      <c r="E11" s="27"/>
    </row>
    <row r="13" spans="2:18" x14ac:dyDescent="0.3">
      <c r="B13" t="s">
        <v>52</v>
      </c>
    </row>
    <row r="15" spans="2:18" x14ac:dyDescent="0.3">
      <c r="B15" t="s">
        <v>53</v>
      </c>
    </row>
    <row r="16" spans="2:18" x14ac:dyDescent="0.3">
      <c r="B16" t="s">
        <v>54</v>
      </c>
    </row>
    <row r="17" spans="2:7" x14ac:dyDescent="0.3">
      <c r="B17" t="s">
        <v>55</v>
      </c>
    </row>
    <row r="18" spans="2:7" ht="16.2" x14ac:dyDescent="0.35">
      <c r="B18" s="5" t="s">
        <v>56</v>
      </c>
      <c r="C18" s="5"/>
      <c r="D18" s="5"/>
    </row>
    <row r="19" spans="2:7" ht="16.2" x14ac:dyDescent="0.35">
      <c r="B19" s="28" t="s">
        <v>57</v>
      </c>
      <c r="C19" s="5"/>
      <c r="D19" s="5"/>
    </row>
    <row r="21" spans="2:7" x14ac:dyDescent="0.3">
      <c r="B21" s="29" t="s">
        <v>58</v>
      </c>
      <c r="C21" s="30"/>
      <c r="D21" s="30"/>
      <c r="E21" s="30"/>
      <c r="F21" s="30"/>
      <c r="G21" s="31"/>
    </row>
    <row r="22" spans="2:7" x14ac:dyDescent="0.3">
      <c r="B22" s="32"/>
      <c r="C22" s="33" t="s">
        <v>59</v>
      </c>
      <c r="D22" s="33" t="s">
        <v>60</v>
      </c>
      <c r="E22" s="33" t="s">
        <v>61</v>
      </c>
      <c r="F22" s="33" t="s">
        <v>62</v>
      </c>
      <c r="G22" s="33" t="s">
        <v>63</v>
      </c>
    </row>
    <row r="23" spans="2:7" x14ac:dyDescent="0.3">
      <c r="B23" s="34" t="s">
        <v>64</v>
      </c>
      <c r="C23" s="35">
        <v>0</v>
      </c>
      <c r="D23" s="35">
        <v>0</v>
      </c>
      <c r="E23" s="35">
        <v>0</v>
      </c>
      <c r="F23" s="35">
        <v>0</v>
      </c>
      <c r="G23" s="35">
        <v>100000</v>
      </c>
    </row>
    <row r="24" spans="2:7" x14ac:dyDescent="0.3">
      <c r="B24" s="36" t="s">
        <v>65</v>
      </c>
      <c r="C24" s="39">
        <v>12000</v>
      </c>
      <c r="D24" s="40">
        <v>12000</v>
      </c>
      <c r="E24" s="40">
        <v>12000</v>
      </c>
      <c r="F24" s="40">
        <v>12000</v>
      </c>
      <c r="G24" s="40">
        <v>12000</v>
      </c>
    </row>
    <row r="25" spans="2:7" x14ac:dyDescent="0.3">
      <c r="B25" s="37" t="s">
        <v>66</v>
      </c>
      <c r="C25" s="38">
        <f>C23+C24</f>
        <v>12000</v>
      </c>
      <c r="D25" s="38">
        <f t="shared" ref="D25:G25" si="0">D23+D24</f>
        <v>12000</v>
      </c>
      <c r="E25" s="38">
        <f t="shared" si="0"/>
        <v>12000</v>
      </c>
      <c r="F25" s="38">
        <f t="shared" si="0"/>
        <v>12000</v>
      </c>
      <c r="G25" s="38">
        <f t="shared" si="0"/>
        <v>112000</v>
      </c>
    </row>
    <row r="27" spans="2:7" ht="16.2" thickBot="1" x14ac:dyDescent="0.35"/>
    <row r="28" spans="2:7" ht="21.6" customHeight="1" x14ac:dyDescent="0.3">
      <c r="B28" s="41" t="s">
        <v>67</v>
      </c>
      <c r="C28" s="42"/>
      <c r="D28" s="42"/>
      <c r="E28" s="43"/>
    </row>
    <row r="29" spans="2:7" ht="22.2" customHeight="1" thickBot="1" x14ac:dyDescent="0.35">
      <c r="B29" s="44"/>
      <c r="C29" s="45"/>
      <c r="D29" s="45"/>
      <c r="E29" s="46"/>
    </row>
    <row r="31" spans="2:7" x14ac:dyDescent="0.3">
      <c r="B31" t="s">
        <v>68</v>
      </c>
    </row>
    <row r="33" spans="2:16" x14ac:dyDescent="0.3">
      <c r="B33" t="s">
        <v>69</v>
      </c>
    </row>
    <row r="35" spans="2:16" ht="16.2" thickBot="1" x14ac:dyDescent="0.35"/>
    <row r="36" spans="2:16" ht="16.2" thickBot="1" x14ac:dyDescent="0.35">
      <c r="B36" s="47" t="s">
        <v>78</v>
      </c>
      <c r="C36" s="48"/>
      <c r="D36" s="50" t="s">
        <v>71</v>
      </c>
      <c r="E36" s="58" t="s">
        <v>80</v>
      </c>
      <c r="F36" s="50" t="s">
        <v>70</v>
      </c>
      <c r="G36" s="58" t="s">
        <v>82</v>
      </c>
      <c r="H36" s="50" t="s">
        <v>70</v>
      </c>
      <c r="I36" s="58" t="s">
        <v>84</v>
      </c>
      <c r="J36" s="50" t="s">
        <v>86</v>
      </c>
    </row>
    <row r="37" spans="2:16" ht="16.2" thickBot="1" x14ac:dyDescent="0.35">
      <c r="B37" s="53"/>
      <c r="C37" s="54"/>
      <c r="D37" s="50"/>
      <c r="E37" s="59" t="s">
        <v>81</v>
      </c>
      <c r="F37" s="50"/>
      <c r="G37" s="59" t="s">
        <v>83</v>
      </c>
      <c r="H37" s="50"/>
      <c r="I37" s="59" t="s">
        <v>85</v>
      </c>
      <c r="J37" s="50"/>
    </row>
    <row r="40" spans="2:16" ht="16.2" thickBot="1" x14ac:dyDescent="0.35"/>
    <row r="41" spans="2:16" ht="16.2" thickBot="1" x14ac:dyDescent="0.35">
      <c r="B41" s="47" t="s">
        <v>78</v>
      </c>
      <c r="C41" s="48"/>
      <c r="D41" s="50" t="s">
        <v>71</v>
      </c>
      <c r="E41" s="58">
        <v>12000</v>
      </c>
      <c r="F41" s="50" t="s">
        <v>70</v>
      </c>
      <c r="G41" s="58">
        <v>12000</v>
      </c>
      <c r="H41" s="50" t="s">
        <v>70</v>
      </c>
      <c r="I41" s="58">
        <v>12000</v>
      </c>
      <c r="J41" s="50" t="s">
        <v>70</v>
      </c>
      <c r="K41" s="58">
        <v>12000</v>
      </c>
      <c r="L41" s="50" t="s">
        <v>70</v>
      </c>
      <c r="M41" s="58">
        <v>112000</v>
      </c>
      <c r="N41" s="50" t="s">
        <v>71</v>
      </c>
      <c r="O41" s="60" t="s">
        <v>77</v>
      </c>
      <c r="P41" s="61"/>
    </row>
    <row r="42" spans="2:16" ht="16.2" thickBot="1" x14ac:dyDescent="0.35">
      <c r="B42" s="53"/>
      <c r="C42" s="54"/>
      <c r="D42" s="50"/>
      <c r="E42" s="59" t="s">
        <v>72</v>
      </c>
      <c r="F42" s="50"/>
      <c r="G42" s="59" t="s">
        <v>73</v>
      </c>
      <c r="H42" s="50"/>
      <c r="I42" s="59" t="s">
        <v>74</v>
      </c>
      <c r="J42" s="50"/>
      <c r="K42" s="59" t="s">
        <v>75</v>
      </c>
      <c r="L42" s="50"/>
      <c r="M42" s="59" t="s">
        <v>76</v>
      </c>
      <c r="N42" s="50"/>
      <c r="O42" s="62"/>
      <c r="P42" s="63"/>
    </row>
    <row r="43" spans="2:16" ht="16.2" thickBot="1" x14ac:dyDescent="0.35"/>
    <row r="44" spans="2:16" ht="16.2" thickBot="1" x14ac:dyDescent="0.35">
      <c r="B44" s="47" t="s">
        <v>79</v>
      </c>
      <c r="C44" s="48"/>
      <c r="D44" s="50" t="s">
        <v>71</v>
      </c>
      <c r="E44" s="49">
        <v>12000</v>
      </c>
      <c r="F44" s="50" t="s">
        <v>70</v>
      </c>
      <c r="G44" s="49">
        <v>12000</v>
      </c>
      <c r="H44" s="50" t="s">
        <v>70</v>
      </c>
      <c r="I44" s="49">
        <v>12000</v>
      </c>
      <c r="J44" s="50" t="s">
        <v>70</v>
      </c>
      <c r="K44" s="49">
        <v>12000</v>
      </c>
      <c r="L44" s="50" t="s">
        <v>70</v>
      </c>
      <c r="M44" s="49">
        <v>112000</v>
      </c>
      <c r="N44" s="50" t="s">
        <v>71</v>
      </c>
      <c r="O44" s="51">
        <f>E44/E45+G44/G45+I44/I45+K44/K45+M44/M45</f>
        <v>103695.89701764943</v>
      </c>
      <c r="P44" s="52"/>
    </row>
    <row r="45" spans="2:16" ht="16.2" thickBot="1" x14ac:dyDescent="0.35">
      <c r="B45" s="53"/>
      <c r="C45" s="54"/>
      <c r="D45" s="50"/>
      <c r="E45" s="55">
        <f>(1+0.11)^1</f>
        <v>1.1100000000000001</v>
      </c>
      <c r="F45" s="50"/>
      <c r="G45" s="55">
        <f>(1+0.11)^2</f>
        <v>1.2321000000000002</v>
      </c>
      <c r="H45" s="50"/>
      <c r="I45" s="55">
        <f>(1+0.11)^3</f>
        <v>1.3676310000000003</v>
      </c>
      <c r="J45" s="50"/>
      <c r="K45" s="55">
        <f>(1+0.11)^4</f>
        <v>1.5180704100000004</v>
      </c>
      <c r="L45" s="50"/>
      <c r="M45" s="55">
        <f>(1+0.11)^5</f>
        <v>1.6850581551000006</v>
      </c>
      <c r="N45" s="50"/>
      <c r="O45" s="56"/>
      <c r="P45" s="57"/>
    </row>
    <row r="52" spans="2:12" x14ac:dyDescent="0.3">
      <c r="B52" t="s">
        <v>87</v>
      </c>
    </row>
    <row r="53" spans="2:12" ht="16.2" thickBot="1" x14ac:dyDescent="0.35"/>
    <row r="54" spans="2:12" ht="16.2" thickBot="1" x14ac:dyDescent="0.35">
      <c r="B54" s="64" t="s">
        <v>88</v>
      </c>
      <c r="C54" s="65"/>
    </row>
    <row r="55" spans="2:12" x14ac:dyDescent="0.3">
      <c r="B55" s="32"/>
      <c r="C55" s="33" t="s">
        <v>59</v>
      </c>
      <c r="D55" s="66" t="s">
        <v>60</v>
      </c>
      <c r="E55" s="66" t="s">
        <v>61</v>
      </c>
      <c r="F55" s="66" t="s">
        <v>62</v>
      </c>
      <c r="G55" s="66" t="s">
        <v>63</v>
      </c>
    </row>
    <row r="56" spans="2:12" x14ac:dyDescent="0.3">
      <c r="B56" s="34" t="s">
        <v>64</v>
      </c>
      <c r="C56" s="35">
        <v>0</v>
      </c>
      <c r="D56" s="35">
        <v>0</v>
      </c>
      <c r="E56" s="35">
        <v>0</v>
      </c>
      <c r="F56" s="35">
        <v>0</v>
      </c>
      <c r="G56" s="35">
        <v>100000</v>
      </c>
    </row>
    <row r="57" spans="2:12" x14ac:dyDescent="0.3">
      <c r="B57" s="34" t="s">
        <v>65</v>
      </c>
      <c r="C57" s="39">
        <v>12000</v>
      </c>
      <c r="D57" s="40">
        <v>12000</v>
      </c>
      <c r="E57" s="40">
        <v>12000</v>
      </c>
      <c r="F57" s="40">
        <v>12000</v>
      </c>
      <c r="G57" s="40">
        <v>12000</v>
      </c>
    </row>
    <row r="58" spans="2:12" x14ac:dyDescent="0.3">
      <c r="B58" s="37" t="s">
        <v>66</v>
      </c>
      <c r="C58" s="38">
        <f>C56+C57</f>
        <v>12000</v>
      </c>
      <c r="D58" s="38">
        <f t="shared" ref="D58:G58" si="1">D56+D57</f>
        <v>12000</v>
      </c>
      <c r="E58" s="38">
        <f t="shared" si="1"/>
        <v>12000</v>
      </c>
      <c r="F58" s="38">
        <f t="shared" si="1"/>
        <v>12000</v>
      </c>
      <c r="G58" s="38">
        <f t="shared" si="1"/>
        <v>112000</v>
      </c>
    </row>
    <row r="60" spans="2:12" x14ac:dyDescent="0.3">
      <c r="B60" t="s">
        <v>89</v>
      </c>
    </row>
    <row r="61" spans="2:12" ht="16.2" thickBot="1" x14ac:dyDescent="0.35"/>
    <row r="62" spans="2:12" ht="16.2" thickBot="1" x14ac:dyDescent="0.35">
      <c r="B62" s="67" t="s">
        <v>90</v>
      </c>
      <c r="C62" s="68"/>
      <c r="D62" s="50" t="s">
        <v>71</v>
      </c>
      <c r="E62" s="58">
        <f>E58</f>
        <v>12000</v>
      </c>
      <c r="F62" s="50" t="s">
        <v>70</v>
      </c>
      <c r="G62" s="58">
        <f>F58</f>
        <v>12000</v>
      </c>
      <c r="H62" s="50" t="s">
        <v>70</v>
      </c>
      <c r="I62" s="58">
        <f>G58</f>
        <v>112000</v>
      </c>
      <c r="J62" s="50" t="s">
        <v>71</v>
      </c>
      <c r="K62" s="60" t="s">
        <v>92</v>
      </c>
      <c r="L62" s="61"/>
    </row>
    <row r="63" spans="2:12" ht="16.2" thickBot="1" x14ac:dyDescent="0.35">
      <c r="B63" s="69"/>
      <c r="C63" s="70"/>
      <c r="D63" s="50"/>
      <c r="E63" s="74" t="s">
        <v>81</v>
      </c>
      <c r="F63" s="50"/>
      <c r="G63" s="74" t="s">
        <v>83</v>
      </c>
      <c r="H63" s="50"/>
      <c r="I63" s="74" t="s">
        <v>91</v>
      </c>
      <c r="J63" s="50"/>
      <c r="K63" s="62"/>
      <c r="L63" s="63"/>
    </row>
    <row r="65" spans="2:12" ht="16.2" thickBot="1" x14ac:dyDescent="0.35"/>
    <row r="66" spans="2:12" ht="16.2" thickBot="1" x14ac:dyDescent="0.35">
      <c r="B66" s="67" t="s">
        <v>90</v>
      </c>
      <c r="C66" s="68"/>
      <c r="D66" s="50" t="s">
        <v>71</v>
      </c>
      <c r="E66" s="72">
        <f>E62</f>
        <v>12000</v>
      </c>
      <c r="F66" s="71" t="s">
        <v>70</v>
      </c>
      <c r="G66" s="72">
        <f>G62</f>
        <v>12000</v>
      </c>
      <c r="H66" s="71" t="s">
        <v>70</v>
      </c>
      <c r="I66" s="72">
        <f>I62</f>
        <v>112000</v>
      </c>
      <c r="J66" s="50" t="s">
        <v>71</v>
      </c>
      <c r="K66" s="60" t="s">
        <v>93</v>
      </c>
      <c r="L66" s="61"/>
    </row>
    <row r="67" spans="2:12" ht="16.2" thickBot="1" x14ac:dyDescent="0.35">
      <c r="B67" s="69"/>
      <c r="C67" s="70"/>
      <c r="D67" s="50"/>
      <c r="E67" s="73" t="s">
        <v>72</v>
      </c>
      <c r="F67" s="71"/>
      <c r="G67" s="73" t="s">
        <v>73</v>
      </c>
      <c r="H67" s="71"/>
      <c r="I67" s="73" t="s">
        <v>74</v>
      </c>
      <c r="J67" s="50"/>
      <c r="K67" s="62"/>
      <c r="L67" s="63"/>
    </row>
    <row r="68" spans="2:12" ht="16.2" thickBot="1" x14ac:dyDescent="0.35"/>
    <row r="69" spans="2:12" ht="16.2" thickBot="1" x14ac:dyDescent="0.35">
      <c r="B69" s="67" t="s">
        <v>90</v>
      </c>
      <c r="C69" s="68"/>
      <c r="D69" s="50" t="s">
        <v>71</v>
      </c>
      <c r="E69" s="72">
        <f>E66</f>
        <v>12000</v>
      </c>
      <c r="F69" s="71" t="s">
        <v>70</v>
      </c>
      <c r="G69" s="72">
        <f>G66</f>
        <v>12000</v>
      </c>
      <c r="H69" s="71" t="s">
        <v>70</v>
      </c>
      <c r="I69" s="72">
        <f>I66</f>
        <v>112000</v>
      </c>
      <c r="J69" s="50" t="s">
        <v>71</v>
      </c>
      <c r="K69" s="60" t="s">
        <v>93</v>
      </c>
      <c r="L69" s="61"/>
    </row>
    <row r="70" spans="2:12" ht="16.2" thickBot="1" x14ac:dyDescent="0.35">
      <c r="B70" s="69"/>
      <c r="C70" s="70"/>
      <c r="D70" s="50"/>
      <c r="E70" s="73" t="s">
        <v>72</v>
      </c>
      <c r="F70" s="71"/>
      <c r="G70" s="73" t="s">
        <v>73</v>
      </c>
      <c r="H70" s="71"/>
      <c r="I70" s="73" t="s">
        <v>74</v>
      </c>
      <c r="J70" s="50"/>
      <c r="K70" s="62"/>
      <c r="L70" s="63"/>
    </row>
  </sheetData>
  <mergeCells count="43">
    <mergeCell ref="J69:J70"/>
    <mergeCell ref="K69:L70"/>
    <mergeCell ref="D62:D63"/>
    <mergeCell ref="D66:D67"/>
    <mergeCell ref="B69:C70"/>
    <mergeCell ref="D69:D70"/>
    <mergeCell ref="F69:F70"/>
    <mergeCell ref="H69:H70"/>
    <mergeCell ref="B62:C63"/>
    <mergeCell ref="F62:F63"/>
    <mergeCell ref="H62:H63"/>
    <mergeCell ref="J62:J63"/>
    <mergeCell ref="K62:L63"/>
    <mergeCell ref="B66:C67"/>
    <mergeCell ref="F66:F67"/>
    <mergeCell ref="H66:H67"/>
    <mergeCell ref="J66:J67"/>
    <mergeCell ref="K66:L67"/>
    <mergeCell ref="B54:C54"/>
    <mergeCell ref="O44:P45"/>
    <mergeCell ref="D41:D42"/>
    <mergeCell ref="D44:D45"/>
    <mergeCell ref="B36:C37"/>
    <mergeCell ref="D36:D37"/>
    <mergeCell ref="F36:F37"/>
    <mergeCell ref="H36:H37"/>
    <mergeCell ref="J36:J37"/>
    <mergeCell ref="J41:J42"/>
    <mergeCell ref="L41:L42"/>
    <mergeCell ref="N41:N42"/>
    <mergeCell ref="O41:P42"/>
    <mergeCell ref="B44:C45"/>
    <mergeCell ref="F44:F45"/>
    <mergeCell ref="H44:H45"/>
    <mergeCell ref="J44:J45"/>
    <mergeCell ref="L44:L45"/>
    <mergeCell ref="N44:N45"/>
    <mergeCell ref="B10:E11"/>
    <mergeCell ref="B21:G21"/>
    <mergeCell ref="B28:E29"/>
    <mergeCell ref="B41:C42"/>
    <mergeCell ref="F41:F42"/>
    <mergeCell ref="H41:H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72CE-972E-4178-B202-573D4064AF59}">
  <dimension ref="B3:K58"/>
  <sheetViews>
    <sheetView topLeftCell="A60" workbookViewId="0">
      <selection activeCell="N67" sqref="N67"/>
    </sheetView>
  </sheetViews>
  <sheetFormatPr defaultRowHeight="15.6" x14ac:dyDescent="0.3"/>
  <sheetData>
    <row r="3" spans="2:6" x14ac:dyDescent="0.3">
      <c r="B3" t="s">
        <v>2</v>
      </c>
    </row>
    <row r="5" spans="2:6" x14ac:dyDescent="0.3">
      <c r="B5" t="s">
        <v>3</v>
      </c>
    </row>
    <row r="6" spans="2:6" x14ac:dyDescent="0.3">
      <c r="B6" t="s">
        <v>4</v>
      </c>
    </row>
    <row r="8" spans="2:6" x14ac:dyDescent="0.3">
      <c r="B8" t="s">
        <v>5</v>
      </c>
    </row>
    <row r="10" spans="2:6" x14ac:dyDescent="0.3">
      <c r="B10" t="s">
        <v>6</v>
      </c>
    </row>
    <row r="12" spans="2:6" x14ac:dyDescent="0.3">
      <c r="B12" t="s">
        <v>7</v>
      </c>
    </row>
    <row r="13" spans="2:6" x14ac:dyDescent="0.3">
      <c r="F13" s="3" t="s">
        <v>8</v>
      </c>
    </row>
    <row r="14" spans="2:6" x14ac:dyDescent="0.3">
      <c r="B14" t="s">
        <v>9</v>
      </c>
    </row>
    <row r="16" spans="2:6" x14ac:dyDescent="0.3">
      <c r="B16" t="s">
        <v>10</v>
      </c>
    </row>
    <row r="17" spans="2:4" x14ac:dyDescent="0.3">
      <c r="B17" t="s">
        <v>11</v>
      </c>
    </row>
    <row r="18" spans="2:4" x14ac:dyDescent="0.3">
      <c r="B18" s="4" t="s">
        <v>12</v>
      </c>
      <c r="D18" t="s">
        <v>13</v>
      </c>
    </row>
    <row r="20" spans="2:4" x14ac:dyDescent="0.3">
      <c r="B20" t="s">
        <v>14</v>
      </c>
    </row>
    <row r="21" spans="2:4" x14ac:dyDescent="0.3">
      <c r="C21" t="s">
        <v>15</v>
      </c>
    </row>
    <row r="22" spans="2:4" x14ac:dyDescent="0.3">
      <c r="C22" t="s">
        <v>16</v>
      </c>
    </row>
    <row r="23" spans="2:4" x14ac:dyDescent="0.3">
      <c r="C23" t="s">
        <v>17</v>
      </c>
    </row>
    <row r="26" spans="2:4" x14ac:dyDescent="0.3">
      <c r="B26" s="4" t="s">
        <v>18</v>
      </c>
    </row>
    <row r="28" spans="2:4" x14ac:dyDescent="0.3">
      <c r="B28" t="s">
        <v>19</v>
      </c>
    </row>
    <row r="29" spans="2:4" x14ac:dyDescent="0.3">
      <c r="B29" t="s">
        <v>20</v>
      </c>
    </row>
    <row r="30" spans="2:4" x14ac:dyDescent="0.3">
      <c r="B30" t="s">
        <v>21</v>
      </c>
    </row>
    <row r="32" spans="2:4" x14ac:dyDescent="0.3">
      <c r="B32" t="s">
        <v>22</v>
      </c>
    </row>
    <row r="33" spans="2:11" x14ac:dyDescent="0.3">
      <c r="B33" s="4" t="s">
        <v>23</v>
      </c>
    </row>
    <row r="34" spans="2:11" x14ac:dyDescent="0.3">
      <c r="B34" s="4" t="s">
        <v>24</v>
      </c>
    </row>
    <row r="35" spans="2:11" ht="16.2" x14ac:dyDescent="0.35">
      <c r="B35" s="5" t="s">
        <v>25</v>
      </c>
    </row>
    <row r="42" spans="2:11" x14ac:dyDescent="0.3">
      <c r="B42" s="4" t="s">
        <v>1</v>
      </c>
      <c r="C42" s="4"/>
      <c r="D42" s="4"/>
      <c r="E42" s="4"/>
      <c r="F42" s="4"/>
      <c r="G42" s="4"/>
      <c r="H42" s="4"/>
      <c r="I42" s="4"/>
      <c r="J42" s="4"/>
      <c r="K42" s="4"/>
    </row>
    <row r="44" spans="2:11" x14ac:dyDescent="0.3">
      <c r="B44" s="2" t="s">
        <v>0</v>
      </c>
    </row>
    <row r="46" spans="2:11" x14ac:dyDescent="0.3">
      <c r="B46" t="s">
        <v>26</v>
      </c>
    </row>
    <row r="47" spans="2:11" x14ac:dyDescent="0.3">
      <c r="B47" s="2" t="s">
        <v>27</v>
      </c>
    </row>
    <row r="48" spans="2:11" x14ac:dyDescent="0.3">
      <c r="B48" s="2" t="s">
        <v>28</v>
      </c>
    </row>
    <row r="58" spans="2:2" x14ac:dyDescent="0.3">
      <c r="B58" t="s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D9EF-629B-456B-91B1-50B336FB6C35}">
  <dimension ref="A1"/>
  <sheetViews>
    <sheetView topLeftCell="A22" workbookViewId="0">
      <selection activeCell="A5" sqref="A5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76C4-5CC5-4FAE-8764-30B087CD5142}">
  <dimension ref="B2:D66"/>
  <sheetViews>
    <sheetView tabSelected="1" topLeftCell="A85" workbookViewId="0">
      <selection activeCell="I15" sqref="I15"/>
    </sheetView>
  </sheetViews>
  <sheetFormatPr defaultRowHeight="15.6" x14ac:dyDescent="0.3"/>
  <sheetData>
    <row r="2" spans="2:4" x14ac:dyDescent="0.3">
      <c r="B2" t="s">
        <v>94</v>
      </c>
    </row>
    <row r="4" spans="2:4" x14ac:dyDescent="0.3">
      <c r="B4" s="20" t="s">
        <v>43</v>
      </c>
      <c r="C4" s="21"/>
      <c r="D4" s="21"/>
    </row>
    <row r="5" spans="2:4" x14ac:dyDescent="0.3">
      <c r="B5" s="75"/>
      <c r="C5" s="76"/>
      <c r="D5" s="76"/>
    </row>
    <row r="6" spans="2:4" x14ac:dyDescent="0.3">
      <c r="B6" s="75" t="s">
        <v>95</v>
      </c>
      <c r="C6" s="76"/>
      <c r="D6" s="76"/>
    </row>
    <row r="7" spans="2:4" x14ac:dyDescent="0.3">
      <c r="B7" s="75" t="s">
        <v>96</v>
      </c>
      <c r="C7" s="76"/>
      <c r="D7" s="76"/>
    </row>
    <row r="8" spans="2:4" x14ac:dyDescent="0.3">
      <c r="B8" s="75" t="s">
        <v>97</v>
      </c>
      <c r="C8" s="76"/>
      <c r="D8" s="76"/>
    </row>
    <row r="9" spans="2:4" x14ac:dyDescent="0.3">
      <c r="B9" s="75" t="s">
        <v>98</v>
      </c>
      <c r="C9" s="76"/>
      <c r="D9" s="76"/>
    </row>
    <row r="10" spans="2:4" x14ac:dyDescent="0.3">
      <c r="B10" s="75" t="s">
        <v>99</v>
      </c>
    </row>
    <row r="14" spans="2:4" x14ac:dyDescent="0.3">
      <c r="B14" s="20" t="s">
        <v>44</v>
      </c>
      <c r="C14" s="21"/>
      <c r="D14" s="21"/>
    </row>
    <row r="32" spans="2:4" x14ac:dyDescent="0.3">
      <c r="B32" s="20" t="s">
        <v>45</v>
      </c>
      <c r="C32" s="20"/>
      <c r="D32" s="20"/>
    </row>
    <row r="66" spans="2:3" x14ac:dyDescent="0.3">
      <c r="B66" s="20" t="s">
        <v>46</v>
      </c>
      <c r="C66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1592-54B7-4521-B374-CBF9C35387DE}">
  <dimension ref="C4:M18"/>
  <sheetViews>
    <sheetView topLeftCell="A43" workbookViewId="0">
      <selection activeCell="E19" sqref="E19"/>
    </sheetView>
  </sheetViews>
  <sheetFormatPr defaultRowHeight="15.6" x14ac:dyDescent="0.3"/>
  <cols>
    <col min="3" max="3" width="8.19921875" customWidth="1"/>
    <col min="4" max="4" width="11.3984375" customWidth="1"/>
    <col min="5" max="5" width="9.59765625" customWidth="1"/>
    <col min="6" max="6" width="8.3984375" customWidth="1"/>
    <col min="7" max="7" width="13.8984375" customWidth="1"/>
    <col min="8" max="8" width="12.59765625" customWidth="1"/>
  </cols>
  <sheetData>
    <row r="4" spans="3:8" x14ac:dyDescent="0.3">
      <c r="C4" t="s">
        <v>29</v>
      </c>
    </row>
    <row r="7" spans="3:8" x14ac:dyDescent="0.3">
      <c r="C7" s="6" t="s">
        <v>34</v>
      </c>
      <c r="D7" s="6"/>
      <c r="E7" s="6"/>
      <c r="F7" s="6" t="s">
        <v>35</v>
      </c>
      <c r="G7" s="6"/>
      <c r="H7" s="6"/>
    </row>
    <row r="8" spans="3:8" x14ac:dyDescent="0.3">
      <c r="C8" s="7" t="s">
        <v>32</v>
      </c>
      <c r="D8" s="7"/>
      <c r="E8" s="7"/>
      <c r="F8" s="7" t="s">
        <v>30</v>
      </c>
      <c r="G8" s="7"/>
      <c r="H8" s="7"/>
    </row>
    <row r="9" spans="3:8" x14ac:dyDescent="0.3">
      <c r="C9" s="7" t="s">
        <v>33</v>
      </c>
      <c r="D9" s="7"/>
      <c r="E9" s="7"/>
      <c r="F9" s="7" t="s">
        <v>31</v>
      </c>
      <c r="G9" s="7"/>
      <c r="H9" s="7"/>
    </row>
    <row r="10" spans="3:8" ht="15.6" customHeight="1" x14ac:dyDescent="0.3">
      <c r="C10" s="15"/>
      <c r="D10" s="9" t="s">
        <v>41</v>
      </c>
      <c r="E10" s="10"/>
      <c r="F10" s="15"/>
      <c r="G10" s="9" t="s">
        <v>38</v>
      </c>
      <c r="H10" s="10"/>
    </row>
    <row r="11" spans="3:8" x14ac:dyDescent="0.3">
      <c r="C11" s="16"/>
      <c r="D11" s="11"/>
      <c r="E11" s="12"/>
      <c r="F11" s="16"/>
      <c r="G11" s="18" t="s">
        <v>39</v>
      </c>
      <c r="H11" s="19"/>
    </row>
    <row r="12" spans="3:8" x14ac:dyDescent="0.3">
      <c r="C12" s="16"/>
      <c r="D12" s="11"/>
      <c r="E12" s="12"/>
      <c r="F12" s="16"/>
      <c r="G12" s="18" t="s">
        <v>40</v>
      </c>
      <c r="H12" s="19"/>
    </row>
    <row r="13" spans="3:8" x14ac:dyDescent="0.3">
      <c r="C13" s="17"/>
      <c r="D13" s="13"/>
      <c r="E13" s="14"/>
      <c r="F13" s="17"/>
      <c r="G13" s="13"/>
      <c r="H13" s="14"/>
    </row>
    <row r="14" spans="3:8" x14ac:dyDescent="0.3">
      <c r="C14" s="8" t="s">
        <v>37</v>
      </c>
      <c r="D14" s="8"/>
      <c r="E14" s="8"/>
      <c r="F14" s="8" t="s">
        <v>36</v>
      </c>
      <c r="G14" s="8"/>
      <c r="H14" s="8"/>
    </row>
    <row r="15" spans="3:8" x14ac:dyDescent="0.3">
      <c r="C15" s="8"/>
      <c r="D15" s="8"/>
      <c r="E15" s="8"/>
      <c r="F15" s="8"/>
      <c r="G15" s="8"/>
      <c r="H15" s="8"/>
    </row>
    <row r="17" spans="12:13" x14ac:dyDescent="0.3">
      <c r="L17" s="1"/>
      <c r="M17" s="1"/>
    </row>
    <row r="18" spans="12:13" x14ac:dyDescent="0.3">
      <c r="L18" s="1"/>
      <c r="M18" s="1"/>
    </row>
  </sheetData>
  <mergeCells count="15">
    <mergeCell ref="C10:C13"/>
    <mergeCell ref="G13:H13"/>
    <mergeCell ref="C14:E15"/>
    <mergeCell ref="F14:H15"/>
    <mergeCell ref="D10:E13"/>
    <mergeCell ref="G10:H10"/>
    <mergeCell ref="G11:H11"/>
    <mergeCell ref="G12:H12"/>
    <mergeCell ref="F10:F13"/>
    <mergeCell ref="C7:E7"/>
    <mergeCell ref="F7:H7"/>
    <mergeCell ref="C8:E8"/>
    <mergeCell ref="C9:E9"/>
    <mergeCell ref="F8:H8"/>
    <mergeCell ref="F9:H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4415-EB3D-44B9-88B2-88A6D7C71AB9}">
  <dimension ref="A1"/>
  <sheetViews>
    <sheetView workbookViewId="0">
      <selection activeCell="H9" sqref="H9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0A39-B45D-448C-B34E-E020F7F43CD8}">
  <dimension ref="C11:G11"/>
  <sheetViews>
    <sheetView topLeftCell="A4" workbookViewId="0">
      <selection activeCell="C11" sqref="C11:G11"/>
    </sheetView>
  </sheetViews>
  <sheetFormatPr defaultRowHeight="15.6" x14ac:dyDescent="0.3"/>
  <sheetData>
    <row r="11" spans="3:7" x14ac:dyDescent="0.3">
      <c r="C11" s="20" t="s">
        <v>47</v>
      </c>
      <c r="D11" s="21"/>
      <c r="E11" s="21"/>
      <c r="F11" s="21"/>
      <c r="G11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KÖTVÉNY1</vt:lpstr>
      <vt:lpstr>részvény</vt:lpstr>
      <vt:lpstr>beruházás</vt:lpstr>
      <vt:lpstr>kockázat, CAPM</vt:lpstr>
      <vt:lpstr>mutatók</vt:lpstr>
      <vt:lpstr>adópajzs</vt:lpstr>
      <vt:lpstr>tőkeáttétel</vt:lpstr>
      <vt:lpstr>részvény!_Hlk118880513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 B</dc:creator>
  <cp:lastModifiedBy>V B</cp:lastModifiedBy>
  <dcterms:created xsi:type="dcterms:W3CDTF">2025-12-06T18:56:55Z</dcterms:created>
  <dcterms:modified xsi:type="dcterms:W3CDTF">2025-12-07T10:48:15Z</dcterms:modified>
</cp:coreProperties>
</file>